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68" windowWidth="19080" windowHeight="8268" activeTab="0"/>
  </bookViews>
  <sheets>
    <sheet name="- Cover -" sheetId="1" r:id="rId1"/>
    <sheet name="Width calculations" sheetId="2" r:id="rId2"/>
    <sheet name="Z0 pre-distortion" sheetId="3" r:id="rId3"/>
    <sheet name="Unit change" sheetId="4" r:id="rId4"/>
    <sheet name="Materials Library" sheetId="5" r:id="rId5"/>
  </sheets>
  <definedNames/>
  <calcPr fullCalcOnLoad="1"/>
</workbook>
</file>

<file path=xl/sharedStrings.xml><?xml version="1.0" encoding="utf-8"?>
<sst xmlns="http://schemas.openxmlformats.org/spreadsheetml/2006/main" count="1932" uniqueCount="290">
  <si>
    <t>Resulting Trace widths</t>
  </si>
  <si>
    <t>h=</t>
  </si>
  <si>
    <t>Er=</t>
  </si>
  <si>
    <t>h1=</t>
  </si>
  <si>
    <t>Er1=</t>
  </si>
  <si>
    <t>h2=</t>
  </si>
  <si>
    <t>Er2=</t>
  </si>
  <si>
    <t>Inner striplines type1:</t>
  </si>
  <si>
    <t>Inner striplines type2:</t>
  </si>
  <si>
    <t>Trace1</t>
  </si>
  <si>
    <t>Trace2</t>
  </si>
  <si>
    <t>Trace3</t>
  </si>
  <si>
    <t>Trace4</t>
  </si>
  <si>
    <t>Trace5</t>
  </si>
  <si>
    <t>Trace6</t>
  </si>
  <si>
    <t>On all signal layers, the copper thickness has to be the same.</t>
  </si>
  <si>
    <t xml:space="preserve">Z0 (Er) Pre-Distortion </t>
  </si>
  <si>
    <t>(high speed compensation)</t>
  </si>
  <si>
    <t>To determine the predistorted Z0 value for the PCB design software.</t>
  </si>
  <si>
    <t xml:space="preserve">The Material manufacturers provide Er values for 1MHz, but if the signals </t>
  </si>
  <si>
    <t>are not 1 MHz, then using this value is not correct for trace width calculation.</t>
  </si>
  <si>
    <t>During design, provide Er@1MHz, and provide predistorted Z0 instead of the required Z0</t>
  </si>
  <si>
    <t>to the design software. This way the real Z0 will be equal to the required value on the</t>
  </si>
  <si>
    <t>given speed. (This works only on FR4)</t>
  </si>
  <si>
    <t>Z0=</t>
  </si>
  <si>
    <t>(the required Z0</t>
  </si>
  <si>
    <t>[ohm]</t>
  </si>
  <si>
    <t>F0=</t>
  </si>
  <si>
    <t>(the Er is given on this freq. in the material datsheet)</t>
  </si>
  <si>
    <t>[MHz]</t>
  </si>
  <si>
    <t>Tr=</t>
  </si>
  <si>
    <t>(Rise time of your digital signal)</t>
  </si>
  <si>
    <t>[ns]</t>
  </si>
  <si>
    <t>If Tr is not given for the output buffers, estimate: Tr=1/(5*DataRate)</t>
  </si>
  <si>
    <t>Data Rate=</t>
  </si>
  <si>
    <t>[MT/s]</t>
  </si>
  <si>
    <t>Design limits:</t>
  </si>
  <si>
    <t>Z0 max</t>
  </si>
  <si>
    <t>Z0diff min</t>
  </si>
  <si>
    <t>Outer microstrips type2</t>
  </si>
  <si>
    <t>Separation</t>
  </si>
  <si>
    <t>at 100MHz</t>
  </si>
  <si>
    <t>at 400MHz</t>
  </si>
  <si>
    <t>Z0diff max</t>
  </si>
  <si>
    <t>Outer microstrips type1</t>
  </si>
  <si>
    <t>buenos@freemail.hu</t>
  </si>
  <si>
    <t xml:space="preserve">RED results: </t>
  </si>
  <si>
    <t xml:space="preserve">GREEN results: </t>
  </si>
  <si>
    <t>(separation for diff.pairs)</t>
  </si>
  <si>
    <t>Manufacturer</t>
  </si>
  <si>
    <t>Dielectric Material library</t>
  </si>
  <si>
    <t>w=trace width,  h=dielectric thickness (trace hight above plane),  d=trace separation (edge to edge)</t>
  </si>
  <si>
    <t>at w=wmin</t>
  </si>
  <si>
    <t>Manufacturer w,d min.=</t>
  </si>
  <si>
    <t>For Z0, use predistorted values! -from the next sheet.</t>
  </si>
  <si>
    <t>Not manufacturable with the given minimal trace width.</t>
  </si>
  <si>
    <t>Manufacturable, but too wide, not effective board-space usage. (&gt;3x w_min)</t>
  </si>
  <si>
    <t>(d=h)</t>
  </si>
  <si>
    <t>(d=2h)</t>
  </si>
  <si>
    <t>Diff.Pair1</t>
  </si>
  <si>
    <t>Diff.Pair2</t>
  </si>
  <si>
    <t>Diff.Pair3</t>
  </si>
  <si>
    <t>Diff.Pair4</t>
  </si>
  <si>
    <t xml:space="preserve">PINK results: </t>
  </si>
  <si>
    <t>Sign.Layer Copper Thickness=</t>
  </si>
  <si>
    <t>OK. -Manufacturable, usable.</t>
  </si>
  <si>
    <t>Units Calculator</t>
  </si>
  <si>
    <t>Inches to Millimeters</t>
  </si>
  <si>
    <t>Inches</t>
  </si>
  <si>
    <t>Millimeters</t>
  </si>
  <si>
    <t>Mils</t>
  </si>
  <si>
    <t>Millimeters to Inches/Mils</t>
  </si>
  <si>
    <t xml:space="preserve"> </t>
  </si>
  <si>
    <t>This Unit Changer calculator is from:</t>
  </si>
  <si>
    <t>4th Dimension PCB, Inc. PCB Calculator</t>
  </si>
  <si>
    <t>Panasonic</t>
  </si>
  <si>
    <t>1*106</t>
  </si>
  <si>
    <t>Resin %</t>
  </si>
  <si>
    <t>1*1080</t>
  </si>
  <si>
    <t>1*2116</t>
  </si>
  <si>
    <t>1*2157</t>
  </si>
  <si>
    <t>1*7628</t>
  </si>
  <si>
    <t>2*2116</t>
  </si>
  <si>
    <t>2*2157</t>
  </si>
  <si>
    <t>2*7628</t>
  </si>
  <si>
    <t>4*7628</t>
  </si>
  <si>
    <t>3*7628</t>
  </si>
  <si>
    <t>5*7628</t>
  </si>
  <si>
    <t>6*7628</t>
  </si>
  <si>
    <t>Prepreg, PR02502</t>
  </si>
  <si>
    <t>RoHs ready</t>
  </si>
  <si>
    <t>Prepreg, PR04521</t>
  </si>
  <si>
    <t>Prepreg, PR04543</t>
  </si>
  <si>
    <t>Prepreg, PR04549</t>
  </si>
  <si>
    <t>Prepreg, PR07511</t>
  </si>
  <si>
    <t>Prepreg, PR09507</t>
  </si>
  <si>
    <t>Prepreg, PR09503</t>
  </si>
  <si>
    <t>Prepreg, PR09506</t>
  </si>
  <si>
    <t>Prepreg, PR12528</t>
  </si>
  <si>
    <t>Prepreg, PR12534</t>
  </si>
  <si>
    <t>Prepreg, PR017003</t>
  </si>
  <si>
    <t>Prepreg, PR18007</t>
  </si>
  <si>
    <t>Prepreg, PR15449</t>
  </si>
  <si>
    <t>Prepreg, PR15338</t>
  </si>
  <si>
    <t>Prepreg, PR15604</t>
  </si>
  <si>
    <t>Prepreg, PR15602</t>
  </si>
  <si>
    <t>R-1755C / R-1650C</t>
  </si>
  <si>
    <t>to realize all of our controlled impedances ony any layer stacks. For example the maximum Z0 is limited, and the limit depends</t>
  </si>
  <si>
    <t>Layer-Stack Planning Calculator</t>
  </si>
  <si>
    <t xml:space="preserve">on the chosen layerstack, which is made of standard dielectric (laminate and prepreg) materials. On the other hand if we chose a </t>
  </si>
  <si>
    <t xml:space="preserve">bad layer-stack, then our traces will be too wide, make it not to be possible to connect all the traces to all the IC pins, or just </t>
  </si>
  <si>
    <t>increases the number of layers.</t>
  </si>
  <si>
    <t xml:space="preserve">  So first chose materials from the PCB fab or from the material manufacturers, or from your own material-library. Then check if</t>
  </si>
  <si>
    <t>how the required controlled impedance traces look like on the selected layer-stack. Usually a layerstack is made of 2 identical</t>
  </si>
  <si>
    <t>microstrip layers, and 1 or 2 types of stripline layers. We can also compare different materials with the spreadsheet.</t>
  </si>
  <si>
    <t xml:space="preserve">  If we are designing a multi-layer high-speed PCB, then we have to design the layer-stack very carefully, because its not possible</t>
  </si>
  <si>
    <t>1-106</t>
  </si>
  <si>
    <t>67-71</t>
  </si>
  <si>
    <t>YES</t>
  </si>
  <si>
    <t>1-1080</t>
  </si>
  <si>
    <t>56.5-60.5</t>
  </si>
  <si>
    <t>Prepreg</t>
  </si>
  <si>
    <t>1-3313</t>
  </si>
  <si>
    <t>2-106</t>
  </si>
  <si>
    <t>1-2116</t>
  </si>
  <si>
    <t>1-1506</t>
  </si>
  <si>
    <t>2-3313</t>
  </si>
  <si>
    <t>1-7628</t>
  </si>
  <si>
    <t>2-2116</t>
  </si>
  <si>
    <t>2-1506</t>
  </si>
  <si>
    <t>2-7628</t>
  </si>
  <si>
    <t>2-7628/2116</t>
  </si>
  <si>
    <t>3-7628</t>
  </si>
  <si>
    <t>4-7628</t>
  </si>
  <si>
    <t>42-46</t>
  </si>
  <si>
    <t>45-49</t>
  </si>
  <si>
    <t>64-68</t>
  </si>
  <si>
    <t>43.5-47.5</t>
  </si>
  <si>
    <t>41-45</t>
  </si>
  <si>
    <t>42.5-46.5</t>
  </si>
  <si>
    <t xml:space="preserve"> -----&gt; </t>
  </si>
  <si>
    <t>width for given single-ended Z0:</t>
  </si>
  <si>
    <t>???????</t>
  </si>
  <si>
    <t>??????</t>
  </si>
  <si>
    <t>The predistorted Z0 value=</t>
  </si>
  <si>
    <t>Layer-stack planning: result trace widths</t>
  </si>
  <si>
    <t xml:space="preserve">                              Given Z0 --&gt;</t>
  </si>
  <si>
    <t>Our Fab has:</t>
  </si>
  <si>
    <t>~3.8</t>
  </si>
  <si>
    <t>Isola</t>
  </si>
  <si>
    <t xml:space="preserve">Isola </t>
  </si>
  <si>
    <t>FR408</t>
  </si>
  <si>
    <t>IS500  (halogen free)</t>
  </si>
  <si>
    <t>Rogers</t>
  </si>
  <si>
    <t>???</t>
  </si>
  <si>
    <t>IS420</t>
  </si>
  <si>
    <t>5.5 mil</t>
  </si>
  <si>
    <t>Prepreg,</t>
  </si>
  <si>
    <t>2-/2116</t>
  </si>
  <si>
    <t>1-/2116</t>
  </si>
  <si>
    <t>k1=</t>
  </si>
  <si>
    <t>k2=</t>
  </si>
  <si>
    <t>NO</t>
  </si>
  <si>
    <t xml:space="preserve">  For differential pairs, we calculate trace separation at given single-ended Z0, then we also calculate a better single-ended Z0 for</t>
  </si>
  <si>
    <t>Offset compensation for STRIPLINE diff Z0:</t>
  </si>
  <si>
    <t>d</t>
  </si>
  <si>
    <t>Z0se</t>
  </si>
  <si>
    <t>w</t>
  </si>
  <si>
    <t>fields are the inputs.</t>
  </si>
  <si>
    <t xml:space="preserve">      The  </t>
  </si>
  <si>
    <t xml:space="preserve">  Blue</t>
  </si>
  <si>
    <t xml:space="preserve"> d@given_Z0se, pref.Z0se and w for: given Diff. Z0:</t>
  </si>
  <si>
    <t xml:space="preserve">  For Differential pairs, we calculate separation (d) for given Z0diff and given (in the D8-G9 fields) trace first,</t>
  </si>
  <si>
    <t>required Z0diff at d=d_minimum*x, and trace width for that. Use the first if you want Z0diff~2*Z0se, the second if you want better coupled pair.</t>
  </si>
  <si>
    <t>for trace1</t>
  </si>
  <si>
    <t>for trace2</t>
  </si>
  <si>
    <t>for trace3</t>
  </si>
  <si>
    <t>for trace4</t>
  </si>
  <si>
    <t>at w=wmin:</t>
  </si>
  <si>
    <t>Zdiff =&lt; 2*Zse always, so dont try to calculate a bigger.</t>
  </si>
  <si>
    <t>then we calculate preferred Z0se and width at d=dmin*x for a better coupled diff.pair, for the given Z0diff.</t>
  </si>
  <si>
    <t>If the trace width is too small, then adjust the x to bigger. The limit for Zdiff is in the Q-coloumn.</t>
  </si>
  <si>
    <t>3.17+/-0.05</t>
  </si>
  <si>
    <t>3.54+/-0.05</t>
  </si>
  <si>
    <t>3.3+/-0.05</t>
  </si>
  <si>
    <t>3.55+/-0.05</t>
  </si>
  <si>
    <t>3.66+/-0.05</t>
  </si>
  <si>
    <t>Diff.pair separation: d=x*dmin,    x=</t>
  </si>
  <si>
    <t>^</t>
  </si>
  <si>
    <t>(single-e.)</t>
  </si>
  <si>
    <t>Adviced bus tr.separ.</t>
  </si>
  <si>
    <t>(original IPC version)</t>
  </si>
  <si>
    <t>at d=dmin,</t>
  </si>
  <si>
    <t>at d=5*w,</t>
  </si>
  <si>
    <t xml:space="preserve">  This version of the calculator uses the original IPC (IPC-D-317A ) standard equations. Those are not accurate in some cases. In the </t>
  </si>
  <si>
    <t xml:space="preserve">most usual cases, its error is about 6%, however in other cases, the error can be up to 70%. You can use this tool to decide your </t>
  </si>
  <si>
    <t>layer stack, but for final trace-width calculations, you should use a "field solver" software, like Hyperlynx, Si8000 or SiWave.</t>
  </si>
  <si>
    <t>For very assymetrical stripline diffpairs, the error goes to infinit, if h1 or h2 goes to infinit.</t>
  </si>
  <si>
    <t>Tg[°C]</t>
  </si>
  <si>
    <t>All dimensions are in mm.  Zo in Ohms.</t>
  </si>
  <si>
    <t>Copper Plating on outer layers=</t>
  </si>
  <si>
    <t>1-2165</t>
  </si>
  <si>
    <t>1-2157</t>
  </si>
  <si>
    <t>1-7628M</t>
  </si>
  <si>
    <t>2-2165</t>
  </si>
  <si>
    <t>2-2157</t>
  </si>
  <si>
    <t>3-7628M</t>
  </si>
  <si>
    <t>4-7628M</t>
  </si>
  <si>
    <t>5-7628M</t>
  </si>
  <si>
    <t>Glass Style</t>
  </si>
  <si>
    <t>prepreg</t>
  </si>
  <si>
    <t>0.178 ???</t>
  </si>
  <si>
    <t>2116 MD02</t>
  </si>
  <si>
    <t>7628 MD02</t>
  </si>
  <si>
    <t>106 MD02</t>
  </si>
  <si>
    <t>1080 MD01</t>
  </si>
  <si>
    <t>50+/-3</t>
  </si>
  <si>
    <t>44+/-3</t>
  </si>
  <si>
    <t>73+/-3</t>
  </si>
  <si>
    <t>61+/-3</t>
  </si>
  <si>
    <t>1x1080</t>
  </si>
  <si>
    <t>1x2116</t>
  </si>
  <si>
    <t>1x2165</t>
  </si>
  <si>
    <t>1x2167</t>
  </si>
  <si>
    <t>1x7628</t>
  </si>
  <si>
    <t>2x2165</t>
  </si>
  <si>
    <t>2x2157</t>
  </si>
  <si>
    <t>2x7628</t>
  </si>
  <si>
    <t>2x7628M</t>
  </si>
  <si>
    <t>3x7628</t>
  </si>
  <si>
    <t xml:space="preserve">IS410  </t>
  </si>
  <si>
    <t>(V 1.02)</t>
  </si>
  <si>
    <t>DK</t>
  </si>
  <si>
    <t>DF</t>
  </si>
  <si>
    <t>FREQ.</t>
  </si>
  <si>
    <t>Glass</t>
  </si>
  <si>
    <t>1MHz</t>
  </si>
  <si>
    <t>1GHz</t>
  </si>
  <si>
    <t>5GHz</t>
  </si>
  <si>
    <t>RO4350B</t>
  </si>
  <si>
    <t>RO4003C</t>
  </si>
  <si>
    <t>RO4450B</t>
  </si>
  <si>
    <t>RO4403</t>
  </si>
  <si>
    <t xml:space="preserve">RO4450B-dx </t>
  </si>
  <si>
    <t>IS410</t>
  </si>
  <si>
    <t>R-5715 / R-5610</t>
  </si>
  <si>
    <t>STD</t>
  </si>
  <si>
    <t>Ceramic fill</t>
  </si>
  <si>
    <t>IS620</t>
  </si>
  <si>
    <t>IT-150DA</t>
  </si>
  <si>
    <t>106x1</t>
  </si>
  <si>
    <t>1067x1</t>
  </si>
  <si>
    <t>1078x1</t>
  </si>
  <si>
    <t>1086x1</t>
  </si>
  <si>
    <t>3313x1</t>
  </si>
  <si>
    <t>2116x1</t>
  </si>
  <si>
    <t>106x2</t>
  </si>
  <si>
    <t>1067x2</t>
  </si>
  <si>
    <t>1080x2</t>
  </si>
  <si>
    <t>1086x2</t>
  </si>
  <si>
    <t>3313x2</t>
  </si>
  <si>
    <t>2116x2</t>
  </si>
  <si>
    <t>2116x3</t>
  </si>
  <si>
    <t>3313x3</t>
  </si>
  <si>
    <t>3313x4</t>
  </si>
  <si>
    <t>2116x4</t>
  </si>
  <si>
    <t>3313x5</t>
  </si>
  <si>
    <t>2116x5</t>
  </si>
  <si>
    <t>3313x6</t>
  </si>
  <si>
    <t>2116x6</t>
  </si>
  <si>
    <t>3313x7</t>
  </si>
  <si>
    <t>Fin.Thickn.[mm]</t>
  </si>
  <si>
    <t>Put here the Core/prepreg materials what you can use at your PCB fab.</t>
  </si>
  <si>
    <t>Core</t>
  </si>
  <si>
    <t>MC-100EX / MC-Rheopreg</t>
  </si>
  <si>
    <t>Name/Brand</t>
  </si>
  <si>
    <t>Iteq</t>
  </si>
  <si>
    <t>IT-150DA-SE</t>
  </si>
  <si>
    <t>2013x1</t>
  </si>
  <si>
    <t>1078x2</t>
  </si>
  <si>
    <t>2013x2</t>
  </si>
  <si>
    <t>2013x3</t>
  </si>
  <si>
    <t>Spread-1D</t>
  </si>
  <si>
    <t>NE-gl.STD-constr</t>
  </si>
  <si>
    <t>NE-gl.Spread-1D</t>
  </si>
  <si>
    <t>Megtron-6 R-5775</t>
  </si>
  <si>
    <t>6GHz</t>
  </si>
  <si>
    <t>Megtron-6  R-5670</t>
  </si>
  <si>
    <t>Core/Prep</t>
  </si>
  <si>
    <t>Istvan Nagy, 2007-2013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</si>
</sst>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yyyy/mm/dd\ hh:mm"/>
    <numFmt numFmtId="181" formatCode="&quot;H-&quot;0000"/>
    <numFmt numFmtId="182" formatCode="&quot;Igen&quot;;&quot;Igen&quot;;&quot;Nem&quot;"/>
    <numFmt numFmtId="183" formatCode="&quot;Igaz&quot;;&quot;Igaz&quot;;&quot;Hamis&quot;"/>
    <numFmt numFmtId="184" formatCode="&quot;Be&quot;;&quot;Be&quot;;&quot;Ki&quot;"/>
  </numFmts>
  <fonts count="79">
    <font>
      <sz val="10"/>
      <name val="Arial CE"/>
      <family val="0"/>
    </font>
    <font>
      <b/>
      <sz val="20"/>
      <color indexed="10"/>
      <name val="Arial CE"/>
      <family val="2"/>
    </font>
    <font>
      <b/>
      <sz val="22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b/>
      <sz val="10"/>
      <color indexed="10"/>
      <name val="Arial CE"/>
      <family val="2"/>
    </font>
    <font>
      <b/>
      <sz val="10"/>
      <color indexed="57"/>
      <name val="Arial CE"/>
      <family val="2"/>
    </font>
    <font>
      <b/>
      <sz val="10"/>
      <name val="Arial CE"/>
      <family val="2"/>
    </font>
    <font>
      <b/>
      <sz val="10"/>
      <color indexed="14"/>
      <name val="Arial CE"/>
      <family val="2"/>
    </font>
    <font>
      <b/>
      <i/>
      <sz val="14"/>
      <name val="Arial"/>
      <family val="2"/>
    </font>
    <font>
      <b/>
      <i/>
      <u val="single"/>
      <sz val="14"/>
      <name val="Arial"/>
      <family val="2"/>
    </font>
    <font>
      <i/>
      <sz val="14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8"/>
      <name val="Arial"/>
      <family val="2"/>
    </font>
    <font>
      <b/>
      <i/>
      <sz val="9"/>
      <name val="Book Antiqua"/>
      <family val="1"/>
    </font>
    <font>
      <sz val="10"/>
      <name val="Arial"/>
      <family val="2"/>
    </font>
    <font>
      <i/>
      <sz val="8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 CE"/>
      <family val="2"/>
    </font>
    <font>
      <b/>
      <sz val="10"/>
      <color indexed="9"/>
      <name val="Arial"/>
      <family val="0"/>
    </font>
    <font>
      <u val="single"/>
      <sz val="10.2"/>
      <color indexed="9"/>
      <name val="Arial CE"/>
      <family val="0"/>
    </font>
    <font>
      <u val="single"/>
      <sz val="10.2"/>
      <color indexed="12"/>
      <name val="Times New Roman CE"/>
      <family val="0"/>
    </font>
    <font>
      <u val="single"/>
      <sz val="10.2"/>
      <name val="Arial CE"/>
      <family val="0"/>
    </font>
    <font>
      <b/>
      <sz val="24"/>
      <color indexed="10"/>
      <name val="Arial CE"/>
      <family val="2"/>
    </font>
    <font>
      <b/>
      <sz val="12"/>
      <name val="Arial CE"/>
      <family val="2"/>
    </font>
    <font>
      <sz val="10"/>
      <color indexed="8"/>
      <name val="Arial CE"/>
      <family val="0"/>
    </font>
    <font>
      <sz val="10"/>
      <color indexed="8"/>
      <name val="Arial"/>
      <family val="2"/>
    </font>
    <font>
      <b/>
      <sz val="10"/>
      <color indexed="48"/>
      <name val="Arial CE"/>
      <family val="0"/>
    </font>
    <font>
      <b/>
      <sz val="10"/>
      <color indexed="48"/>
      <name val="Arial"/>
      <family val="2"/>
    </font>
    <font>
      <sz val="10"/>
      <color indexed="10"/>
      <name val="Arial CE"/>
      <family val="0"/>
    </font>
    <font>
      <i/>
      <sz val="10"/>
      <color indexed="8"/>
      <name val="Arial CE"/>
      <family val="2"/>
    </font>
    <font>
      <b/>
      <sz val="8"/>
      <color indexed="8"/>
      <name val="Arial CE"/>
      <family val="2"/>
    </font>
    <font>
      <sz val="8"/>
      <color indexed="8"/>
      <name val="Arial CE"/>
      <family val="2"/>
    </font>
    <font>
      <b/>
      <sz val="10"/>
      <color indexed="15"/>
      <name val="Arial CE"/>
      <family val="2"/>
    </font>
    <font>
      <b/>
      <sz val="38"/>
      <color indexed="10"/>
      <name val="Arial CE"/>
      <family val="2"/>
    </font>
    <font>
      <i/>
      <sz val="8"/>
      <color indexed="8"/>
      <name val="Arial CE"/>
      <family val="2"/>
    </font>
    <font>
      <b/>
      <sz val="11"/>
      <name val="Arial CE"/>
      <family val="0"/>
    </font>
    <font>
      <b/>
      <u val="single"/>
      <sz val="11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21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3" xfId="0" applyFill="1" applyBorder="1" applyAlignment="1">
      <alignment/>
    </xf>
    <xf numFmtId="0" fontId="0" fillId="34" borderId="0" xfId="0" applyFill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5" borderId="0" xfId="0" applyFill="1" applyBorder="1" applyAlignment="1">
      <alignment/>
    </xf>
    <xf numFmtId="0" fontId="0" fillId="33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0" fillId="35" borderId="36" xfId="0" applyFill="1" applyBorder="1" applyAlignment="1">
      <alignment/>
    </xf>
    <xf numFmtId="0" fontId="8" fillId="33" borderId="37" xfId="0" applyFont="1" applyFill="1" applyBorder="1" applyAlignment="1">
      <alignment/>
    </xf>
    <xf numFmtId="0" fontId="8" fillId="33" borderId="25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8" fillId="33" borderId="38" xfId="0" applyFont="1" applyFill="1" applyBorder="1" applyAlignment="1">
      <alignment/>
    </xf>
    <xf numFmtId="0" fontId="8" fillId="33" borderId="39" xfId="0" applyFont="1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41" xfId="0" applyFill="1" applyBorder="1" applyAlignment="1">
      <alignment/>
    </xf>
    <xf numFmtId="0" fontId="0" fillId="35" borderId="42" xfId="0" applyFill="1" applyBorder="1" applyAlignment="1">
      <alignment/>
    </xf>
    <xf numFmtId="0" fontId="0" fillId="33" borderId="43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35" xfId="0" applyBorder="1" applyAlignment="1">
      <alignment/>
    </xf>
    <xf numFmtId="0" fontId="8" fillId="0" borderId="39" xfId="0" applyFont="1" applyBorder="1" applyAlignment="1">
      <alignment/>
    </xf>
    <xf numFmtId="0" fontId="0" fillId="0" borderId="44" xfId="0" applyBorder="1" applyAlignment="1">
      <alignment/>
    </xf>
    <xf numFmtId="0" fontId="8" fillId="33" borderId="40" xfId="0" applyFont="1" applyFill="1" applyBorder="1" applyAlignment="1">
      <alignment/>
    </xf>
    <xf numFmtId="0" fontId="0" fillId="35" borderId="27" xfId="0" applyFill="1" applyBorder="1" applyAlignment="1">
      <alignment/>
    </xf>
    <xf numFmtId="0" fontId="0" fillId="0" borderId="45" xfId="0" applyBorder="1" applyAlignment="1">
      <alignment/>
    </xf>
    <xf numFmtId="0" fontId="0" fillId="0" borderId="41" xfId="0" applyBorder="1" applyAlignment="1">
      <alignment/>
    </xf>
    <xf numFmtId="0" fontId="0" fillId="0" borderId="46" xfId="0" applyBorder="1" applyAlignment="1">
      <alignment/>
    </xf>
    <xf numFmtId="0" fontId="6" fillId="36" borderId="47" xfId="0" applyFont="1" applyFill="1" applyBorder="1" applyAlignment="1">
      <alignment/>
    </xf>
    <xf numFmtId="0" fontId="6" fillId="34" borderId="22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27" xfId="0" applyFont="1" applyFill="1" applyBorder="1" applyAlignment="1">
      <alignment/>
    </xf>
    <xf numFmtId="0" fontId="6" fillId="36" borderId="22" xfId="0" applyFont="1" applyFill="1" applyBorder="1" applyAlignment="1">
      <alignment/>
    </xf>
    <xf numFmtId="0" fontId="6" fillId="36" borderId="0" xfId="0" applyFont="1" applyFill="1" applyBorder="1" applyAlignment="1">
      <alignment/>
    </xf>
    <xf numFmtId="0" fontId="6" fillId="36" borderId="48" xfId="0" applyFont="1" applyFill="1" applyBorder="1" applyAlignment="1">
      <alignment/>
    </xf>
    <xf numFmtId="0" fontId="6" fillId="36" borderId="14" xfId="0" applyFont="1" applyFill="1" applyBorder="1" applyAlignment="1">
      <alignment/>
    </xf>
    <xf numFmtId="0" fontId="6" fillId="36" borderId="30" xfId="0" applyFont="1" applyFill="1" applyBorder="1" applyAlignment="1">
      <alignment/>
    </xf>
    <xf numFmtId="0" fontId="6" fillId="36" borderId="31" xfId="0" applyFont="1" applyFill="1" applyBorder="1" applyAlignment="1">
      <alignment/>
    </xf>
    <xf numFmtId="0" fontId="6" fillId="36" borderId="42" xfId="0" applyFont="1" applyFill="1" applyBorder="1" applyAlignment="1">
      <alignment/>
    </xf>
    <xf numFmtId="0" fontId="6" fillId="36" borderId="17" xfId="0" applyFont="1" applyFill="1" applyBorder="1" applyAlignment="1">
      <alignment/>
    </xf>
    <xf numFmtId="0" fontId="6" fillId="36" borderId="46" xfId="0" applyFont="1" applyFill="1" applyBorder="1" applyAlignment="1">
      <alignment/>
    </xf>
    <xf numFmtId="0" fontId="6" fillId="36" borderId="41" xfId="0" applyFont="1" applyFill="1" applyBorder="1" applyAlignment="1">
      <alignment/>
    </xf>
    <xf numFmtId="0" fontId="6" fillId="36" borderId="11" xfId="0" applyFont="1" applyFill="1" applyBorder="1" applyAlignment="1">
      <alignment/>
    </xf>
    <xf numFmtId="0" fontId="6" fillId="36" borderId="21" xfId="0" applyFont="1" applyFill="1" applyBorder="1" applyAlignment="1">
      <alignment/>
    </xf>
    <xf numFmtId="0" fontId="6" fillId="36" borderId="43" xfId="0" applyFont="1" applyFill="1" applyBorder="1" applyAlignment="1">
      <alignment/>
    </xf>
    <xf numFmtId="0" fontId="0" fillId="33" borderId="42" xfId="0" applyFill="1" applyBorder="1" applyAlignment="1">
      <alignment/>
    </xf>
    <xf numFmtId="0" fontId="8" fillId="33" borderId="10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9" fillId="34" borderId="16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0" fillId="37" borderId="37" xfId="0" applyFill="1" applyBorder="1" applyAlignment="1">
      <alignment horizontal="left" vertical="center"/>
    </xf>
    <xf numFmtId="0" fontId="10" fillId="37" borderId="49" xfId="0" applyFont="1" applyFill="1" applyBorder="1" applyAlignment="1">
      <alignment horizontal="left" vertical="top"/>
    </xf>
    <xf numFmtId="0" fontId="11" fillId="37" borderId="49" xfId="0" applyFont="1" applyFill="1" applyBorder="1" applyAlignment="1">
      <alignment horizontal="left" vertical="top"/>
    </xf>
    <xf numFmtId="0" fontId="12" fillId="37" borderId="49" xfId="0" applyFont="1" applyFill="1" applyBorder="1" applyAlignment="1">
      <alignment horizontal="left" vertical="top"/>
    </xf>
    <xf numFmtId="0" fontId="13" fillId="37" borderId="50" xfId="0" applyFont="1" applyFill="1" applyBorder="1" applyAlignment="1">
      <alignment/>
    </xf>
    <xf numFmtId="0" fontId="14" fillId="33" borderId="37" xfId="0" applyFont="1" applyFill="1" applyBorder="1" applyAlignment="1">
      <alignment/>
    </xf>
    <xf numFmtId="0" fontId="15" fillId="33" borderId="49" xfId="0" applyFont="1" applyFill="1" applyBorder="1" applyAlignment="1">
      <alignment/>
    </xf>
    <xf numFmtId="0" fontId="16" fillId="33" borderId="49" xfId="0" applyFont="1" applyFill="1" applyBorder="1" applyAlignment="1">
      <alignment/>
    </xf>
    <xf numFmtId="0" fontId="0" fillId="33" borderId="50" xfId="0" applyFill="1" applyBorder="1" applyAlignment="1">
      <alignment/>
    </xf>
    <xf numFmtId="0" fontId="17" fillId="0" borderId="51" xfId="0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0" fontId="0" fillId="0" borderId="50" xfId="0" applyBorder="1" applyAlignment="1">
      <alignment/>
    </xf>
    <xf numFmtId="0" fontId="17" fillId="0" borderId="43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17" fillId="37" borderId="25" xfId="0" applyFont="1" applyFill="1" applyBorder="1" applyAlignment="1">
      <alignment horizontal="center"/>
    </xf>
    <xf numFmtId="0" fontId="19" fillId="37" borderId="0" xfId="0" applyFont="1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0" fillId="37" borderId="34" xfId="0" applyFill="1" applyBorder="1" applyAlignment="1">
      <alignment/>
    </xf>
    <xf numFmtId="0" fontId="20" fillId="33" borderId="37" xfId="0" applyFont="1" applyFill="1" applyBorder="1" applyAlignment="1">
      <alignment horizontal="left"/>
    </xf>
    <xf numFmtId="0" fontId="15" fillId="33" borderId="49" xfId="0" applyFont="1" applyFill="1" applyBorder="1" applyAlignment="1">
      <alignment horizontal="left"/>
    </xf>
    <xf numFmtId="0" fontId="16" fillId="33" borderId="49" xfId="0" applyFont="1" applyFill="1" applyBorder="1" applyAlignment="1">
      <alignment horizontal="left"/>
    </xf>
    <xf numFmtId="0" fontId="0" fillId="33" borderId="50" xfId="0" applyFill="1" applyBorder="1" applyAlignment="1">
      <alignment horizontal="left"/>
    </xf>
    <xf numFmtId="0" fontId="17" fillId="0" borderId="37" xfId="0" applyFont="1" applyBorder="1" applyAlignment="1">
      <alignment horizontal="center"/>
    </xf>
    <xf numFmtId="0" fontId="17" fillId="0" borderId="52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8" fillId="38" borderId="17" xfId="0" applyFont="1" applyFill="1" applyBorder="1" applyAlignment="1">
      <alignment/>
    </xf>
    <xf numFmtId="0" fontId="8" fillId="38" borderId="0" xfId="0" applyFont="1" applyFill="1" applyBorder="1" applyAlignment="1">
      <alignment/>
    </xf>
    <xf numFmtId="0" fontId="8" fillId="38" borderId="16" xfId="0" applyFont="1" applyFill="1" applyBorder="1" applyAlignment="1">
      <alignment/>
    </xf>
    <xf numFmtId="0" fontId="8" fillId="38" borderId="25" xfId="0" applyFont="1" applyFill="1" applyBorder="1" applyAlignment="1">
      <alignment/>
    </xf>
    <xf numFmtId="0" fontId="8" fillId="38" borderId="27" xfId="0" applyFont="1" applyFill="1" applyBorder="1" applyAlignment="1">
      <alignment/>
    </xf>
    <xf numFmtId="0" fontId="8" fillId="38" borderId="15" xfId="0" applyFont="1" applyFill="1" applyBorder="1" applyAlignment="1">
      <alignment/>
    </xf>
    <xf numFmtId="0" fontId="8" fillId="38" borderId="14" xfId="0" applyFont="1" applyFill="1" applyBorder="1" applyAlignment="1">
      <alignment/>
    </xf>
    <xf numFmtId="0" fontId="8" fillId="38" borderId="13" xfId="0" applyFont="1" applyFill="1" applyBorder="1" applyAlignment="1">
      <alignment/>
    </xf>
    <xf numFmtId="0" fontId="8" fillId="38" borderId="28" xfId="0" applyFont="1" applyFill="1" applyBorder="1" applyAlignment="1">
      <alignment/>
    </xf>
    <xf numFmtId="0" fontId="8" fillId="38" borderId="53" xfId="0" applyFont="1" applyFill="1" applyBorder="1" applyAlignment="1">
      <alignment/>
    </xf>
    <xf numFmtId="0" fontId="8" fillId="38" borderId="12" xfId="0" applyFont="1" applyFill="1" applyBorder="1" applyAlignment="1">
      <alignment/>
    </xf>
    <xf numFmtId="0" fontId="8" fillId="38" borderId="11" xfId="0" applyFont="1" applyFill="1" applyBorder="1" applyAlignment="1">
      <alignment/>
    </xf>
    <xf numFmtId="0" fontId="8" fillId="38" borderId="10" xfId="0" applyFont="1" applyFill="1" applyBorder="1" applyAlignment="1">
      <alignment/>
    </xf>
    <xf numFmtId="0" fontId="8" fillId="38" borderId="38" xfId="0" applyFont="1" applyFill="1" applyBorder="1" applyAlignment="1">
      <alignment/>
    </xf>
    <xf numFmtId="0" fontId="8" fillId="38" borderId="26" xfId="0" applyFont="1" applyFill="1" applyBorder="1" applyAlignment="1">
      <alignment/>
    </xf>
    <xf numFmtId="0" fontId="8" fillId="38" borderId="54" xfId="0" applyFont="1" applyFill="1" applyBorder="1" applyAlignment="1">
      <alignment/>
    </xf>
    <xf numFmtId="0" fontId="8" fillId="38" borderId="31" xfId="0" applyFont="1" applyFill="1" applyBorder="1" applyAlignment="1">
      <alignment/>
    </xf>
    <xf numFmtId="0" fontId="8" fillId="38" borderId="32" xfId="0" applyFont="1" applyFill="1" applyBorder="1" applyAlignment="1">
      <alignment/>
    </xf>
    <xf numFmtId="0" fontId="8" fillId="38" borderId="29" xfId="0" applyFont="1" applyFill="1" applyBorder="1" applyAlignment="1">
      <alignment/>
    </xf>
    <xf numFmtId="0" fontId="8" fillId="38" borderId="33" xfId="0" applyFont="1" applyFill="1" applyBorder="1" applyAlignment="1">
      <alignment/>
    </xf>
    <xf numFmtId="0" fontId="0" fillId="0" borderId="0" xfId="57" applyFont="1" applyAlignment="1">
      <alignment vertical="center"/>
      <protection/>
    </xf>
    <xf numFmtId="0" fontId="0" fillId="0" borderId="0" xfId="57" applyFont="1" applyAlignment="1">
      <alignment horizontal="center" vertical="center"/>
      <protection/>
    </xf>
    <xf numFmtId="49" fontId="0" fillId="0" borderId="0" xfId="57" applyNumberFormat="1" applyFont="1" applyAlignment="1">
      <alignment vertical="center"/>
      <protection/>
    </xf>
    <xf numFmtId="0" fontId="0" fillId="0" borderId="0" xfId="57" applyFont="1" applyFill="1" applyAlignment="1">
      <alignment vertical="center"/>
      <protection/>
    </xf>
    <xf numFmtId="0" fontId="27" fillId="0" borderId="0" xfId="52" applyFont="1" applyFill="1" applyAlignment="1" applyProtection="1">
      <alignment horizontal="center" vertical="center"/>
      <protection/>
    </xf>
    <xf numFmtId="0" fontId="29" fillId="0" borderId="0" xfId="52" applyFont="1" applyFill="1" applyAlignment="1" applyProtection="1">
      <alignment horizontal="center" vertical="center"/>
      <protection/>
    </xf>
    <xf numFmtId="0" fontId="0" fillId="36" borderId="10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5" xfId="0" applyFill="1" applyBorder="1" applyAlignment="1">
      <alignment/>
    </xf>
    <xf numFmtId="0" fontId="31" fillId="0" borderId="0" xfId="0" applyFont="1" applyAlignment="1">
      <alignment/>
    </xf>
    <xf numFmtId="0" fontId="0" fillId="35" borderId="0" xfId="57" applyFont="1" applyFill="1" applyAlignment="1">
      <alignment vertical="center"/>
      <protection/>
    </xf>
    <xf numFmtId="0" fontId="0" fillId="35" borderId="31" xfId="57" applyFont="1" applyFill="1" applyBorder="1" applyAlignment="1">
      <alignment horizontal="center" vertical="center"/>
      <protection/>
    </xf>
    <xf numFmtId="0" fontId="0" fillId="35" borderId="55" xfId="0" applyFill="1" applyBorder="1" applyAlignment="1">
      <alignment/>
    </xf>
    <xf numFmtId="0" fontId="4" fillId="36" borderId="55" xfId="0" applyFont="1" applyFill="1" applyBorder="1" applyAlignment="1">
      <alignment/>
    </xf>
    <xf numFmtId="0" fontId="4" fillId="33" borderId="56" xfId="0" applyFont="1" applyFill="1" applyBorder="1" applyAlignment="1">
      <alignment horizontal="center"/>
    </xf>
    <xf numFmtId="0" fontId="19" fillId="35" borderId="57" xfId="0" applyFont="1" applyFill="1" applyBorder="1" applyAlignment="1" applyProtection="1">
      <alignment horizontal="center"/>
      <protection locked="0"/>
    </xf>
    <xf numFmtId="0" fontId="19" fillId="35" borderId="56" xfId="0" applyFont="1" applyFill="1" applyBorder="1" applyAlignment="1">
      <alignment horizontal="center"/>
    </xf>
    <xf numFmtId="0" fontId="4" fillId="33" borderId="57" xfId="0" applyFont="1" applyFill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8" fillId="33" borderId="16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36" fillId="34" borderId="22" xfId="0" applyFont="1" applyFill="1" applyBorder="1" applyAlignment="1">
      <alignment/>
    </xf>
    <xf numFmtId="0" fontId="36" fillId="34" borderId="0" xfId="0" applyFont="1" applyFill="1" applyBorder="1" applyAlignment="1">
      <alignment/>
    </xf>
    <xf numFmtId="0" fontId="36" fillId="34" borderId="27" xfId="0" applyFont="1" applyFill="1" applyBorder="1" applyAlignment="1">
      <alignment/>
    </xf>
    <xf numFmtId="0" fontId="36" fillId="34" borderId="48" xfId="0" applyFont="1" applyFill="1" applyBorder="1" applyAlignment="1">
      <alignment/>
    </xf>
    <xf numFmtId="0" fontId="36" fillId="34" borderId="14" xfId="0" applyFont="1" applyFill="1" applyBorder="1" applyAlignment="1">
      <alignment/>
    </xf>
    <xf numFmtId="0" fontId="36" fillId="34" borderId="53" xfId="0" applyFont="1" applyFill="1" applyBorder="1" applyAlignment="1">
      <alignment/>
    </xf>
    <xf numFmtId="0" fontId="36" fillId="34" borderId="30" xfId="0" applyFont="1" applyFill="1" applyBorder="1" applyAlignment="1">
      <alignment/>
    </xf>
    <xf numFmtId="0" fontId="36" fillId="34" borderId="31" xfId="0" applyFont="1" applyFill="1" applyBorder="1" applyAlignment="1">
      <alignment/>
    </xf>
    <xf numFmtId="0" fontId="36" fillId="34" borderId="33" xfId="0" applyFont="1" applyFill="1" applyBorder="1" applyAlignment="1">
      <alignment/>
    </xf>
    <xf numFmtId="0" fontId="0" fillId="0" borderId="55" xfId="0" applyBorder="1" applyAlignment="1">
      <alignment horizontal="left"/>
    </xf>
    <xf numFmtId="0" fontId="37" fillId="34" borderId="22" xfId="0" applyFont="1" applyFill="1" applyBorder="1" applyAlignment="1">
      <alignment/>
    </xf>
    <xf numFmtId="0" fontId="37" fillId="34" borderId="0" xfId="0" applyFont="1" applyFill="1" applyBorder="1" applyAlignment="1">
      <alignment/>
    </xf>
    <xf numFmtId="0" fontId="37" fillId="34" borderId="27" xfId="0" applyFont="1" applyFill="1" applyBorder="1" applyAlignment="1">
      <alignment/>
    </xf>
    <xf numFmtId="0" fontId="8" fillId="33" borderId="49" xfId="0" applyFont="1" applyFill="1" applyBorder="1" applyAlignment="1">
      <alignment/>
    </xf>
    <xf numFmtId="0" fontId="0" fillId="33" borderId="49" xfId="0" applyFill="1" applyBorder="1" applyAlignment="1">
      <alignment/>
    </xf>
    <xf numFmtId="0" fontId="36" fillId="34" borderId="17" xfId="0" applyFont="1" applyFill="1" applyBorder="1" applyAlignment="1">
      <alignment/>
    </xf>
    <xf numFmtId="0" fontId="36" fillId="34" borderId="54" xfId="0" applyFont="1" applyFill="1" applyBorder="1" applyAlignment="1">
      <alignment/>
    </xf>
    <xf numFmtId="0" fontId="38" fillId="34" borderId="41" xfId="0" applyFont="1" applyFill="1" applyBorder="1" applyAlignment="1">
      <alignment/>
    </xf>
    <xf numFmtId="0" fontId="36" fillId="34" borderId="15" xfId="0" applyFont="1" applyFill="1" applyBorder="1" applyAlignment="1">
      <alignment/>
    </xf>
    <xf numFmtId="0" fontId="38" fillId="34" borderId="46" xfId="0" applyFont="1" applyFill="1" applyBorder="1" applyAlignment="1">
      <alignment/>
    </xf>
    <xf numFmtId="0" fontId="38" fillId="34" borderId="43" xfId="0" applyFont="1" applyFill="1" applyBorder="1" applyAlignment="1">
      <alignment/>
    </xf>
    <xf numFmtId="0" fontId="39" fillId="34" borderId="46" xfId="0" applyFont="1" applyFill="1" applyBorder="1" applyAlignment="1">
      <alignment/>
    </xf>
    <xf numFmtId="0" fontId="39" fillId="34" borderId="41" xfId="0" applyFont="1" applyFill="1" applyBorder="1" applyAlignment="1">
      <alignment/>
    </xf>
    <xf numFmtId="0" fontId="0" fillId="35" borderId="16" xfId="0" applyFill="1" applyBorder="1" applyAlignment="1">
      <alignment/>
    </xf>
    <xf numFmtId="0" fontId="40" fillId="33" borderId="11" xfId="0" applyFont="1" applyFill="1" applyBorder="1" applyAlignment="1">
      <alignment/>
    </xf>
    <xf numFmtId="0" fontId="41" fillId="0" borderId="0" xfId="0" applyFont="1" applyAlignment="1">
      <alignment/>
    </xf>
    <xf numFmtId="0" fontId="42" fillId="34" borderId="45" xfId="0" applyFont="1" applyFill="1" applyBorder="1" applyAlignment="1">
      <alignment/>
    </xf>
    <xf numFmtId="0" fontId="42" fillId="34" borderId="41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32" fillId="33" borderId="25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0" fillId="38" borderId="16" xfId="0" applyFont="1" applyFill="1" applyBorder="1" applyAlignment="1">
      <alignment/>
    </xf>
    <xf numFmtId="0" fontId="0" fillId="38" borderId="13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0" fillId="0" borderId="0" xfId="0" applyBorder="1" applyAlignment="1">
      <alignment/>
    </xf>
    <xf numFmtId="0" fontId="0" fillId="35" borderId="35" xfId="0" applyFill="1" applyBorder="1" applyAlignment="1">
      <alignment/>
    </xf>
    <xf numFmtId="0" fontId="0" fillId="35" borderId="58" xfId="0" applyFill="1" applyBorder="1" applyAlignment="1">
      <alignment/>
    </xf>
    <xf numFmtId="0" fontId="0" fillId="35" borderId="17" xfId="0" applyFill="1" applyBorder="1" applyAlignment="1">
      <alignment/>
    </xf>
    <xf numFmtId="0" fontId="0" fillId="33" borderId="54" xfId="0" applyFill="1" applyBorder="1" applyAlignment="1">
      <alignment/>
    </xf>
    <xf numFmtId="0" fontId="6" fillId="36" borderId="15" xfId="0" applyFont="1" applyFill="1" applyBorder="1" applyAlignment="1">
      <alignment/>
    </xf>
    <xf numFmtId="0" fontId="6" fillId="36" borderId="12" xfId="0" applyFont="1" applyFill="1" applyBorder="1" applyAlignment="1">
      <alignment/>
    </xf>
    <xf numFmtId="0" fontId="6" fillId="36" borderId="54" xfId="0" applyFont="1" applyFill="1" applyBorder="1" applyAlignment="1">
      <alignment/>
    </xf>
    <xf numFmtId="0" fontId="0" fillId="35" borderId="34" xfId="0" applyFill="1" applyBorder="1" applyAlignment="1">
      <alignment/>
    </xf>
    <xf numFmtId="0" fontId="0" fillId="33" borderId="44" xfId="0" applyFill="1" applyBorder="1" applyAlignment="1">
      <alignment/>
    </xf>
    <xf numFmtId="0" fontId="6" fillId="36" borderId="34" xfId="0" applyFont="1" applyFill="1" applyBorder="1" applyAlignment="1">
      <alignment/>
    </xf>
    <xf numFmtId="0" fontId="6" fillId="36" borderId="59" xfId="0" applyFont="1" applyFill="1" applyBorder="1" applyAlignment="1">
      <alignment/>
    </xf>
    <xf numFmtId="0" fontId="6" fillId="36" borderId="60" xfId="0" applyFont="1" applyFill="1" applyBorder="1" applyAlignment="1">
      <alignment/>
    </xf>
    <xf numFmtId="0" fontId="6" fillId="36" borderId="44" xfId="0" applyFont="1" applyFill="1" applyBorder="1" applyAlignment="1">
      <alignment/>
    </xf>
    <xf numFmtId="0" fontId="0" fillId="33" borderId="22" xfId="0" applyFill="1" applyBorder="1" applyAlignment="1">
      <alignment/>
    </xf>
    <xf numFmtId="0" fontId="8" fillId="33" borderId="0" xfId="0" applyFont="1" applyFill="1" applyBorder="1" applyAlignment="1">
      <alignment/>
    </xf>
    <xf numFmtId="0" fontId="0" fillId="0" borderId="31" xfId="0" applyBorder="1" applyAlignment="1">
      <alignment/>
    </xf>
    <xf numFmtId="0" fontId="0" fillId="35" borderId="18" xfId="0" applyFill="1" applyBorder="1" applyAlignment="1">
      <alignment/>
    </xf>
    <xf numFmtId="0" fontId="0" fillId="35" borderId="61" xfId="0" applyFill="1" applyBorder="1" applyAlignment="1">
      <alignment/>
    </xf>
    <xf numFmtId="0" fontId="0" fillId="0" borderId="0" xfId="0" applyAlignment="1">
      <alignment horizontal="center"/>
    </xf>
    <xf numFmtId="0" fontId="19" fillId="0" borderId="0" xfId="0" applyFont="1" applyFill="1" applyBorder="1" applyAlignment="1" applyProtection="1">
      <alignment horizontal="center"/>
      <protection locked="0"/>
    </xf>
    <xf numFmtId="0" fontId="3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0" fontId="44" fillId="33" borderId="13" xfId="53" applyFont="1" applyFill="1" applyBorder="1" applyAlignment="1" applyProtection="1">
      <alignment/>
      <protection/>
    </xf>
    <xf numFmtId="0" fontId="43" fillId="33" borderId="15" xfId="0" applyFont="1" applyFill="1" applyBorder="1" applyAlignment="1">
      <alignment/>
    </xf>
    <xf numFmtId="0" fontId="0" fillId="0" borderId="55" xfId="0" applyBorder="1" applyAlignment="1">
      <alignment horizontal="left" vertical="center"/>
    </xf>
    <xf numFmtId="17" fontId="0" fillId="0" borderId="55" xfId="0" applyNumberFormat="1" applyBorder="1" applyAlignment="1">
      <alignment horizontal="left" vertical="center"/>
    </xf>
    <xf numFmtId="0" fontId="6" fillId="36" borderId="62" xfId="0" applyFont="1" applyFill="1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33" fillId="0" borderId="55" xfId="0" applyFont="1" applyBorder="1" applyAlignment="1">
      <alignment horizontal="left" vertical="center"/>
    </xf>
    <xf numFmtId="0" fontId="32" fillId="0" borderId="55" xfId="0" applyFont="1" applyBorder="1" applyAlignment="1">
      <alignment horizontal="left" vertical="center"/>
    </xf>
    <xf numFmtId="0" fontId="33" fillId="0" borderId="22" xfId="0" applyFont="1" applyFill="1" applyBorder="1" applyAlignment="1">
      <alignment horizontal="left" vertical="center"/>
    </xf>
    <xf numFmtId="0" fontId="0" fillId="0" borderId="0" xfId="57" applyFont="1" applyAlignment="1">
      <alignment horizontal="left" vertical="center"/>
      <protection/>
    </xf>
    <xf numFmtId="0" fontId="0" fillId="35" borderId="0" xfId="57" applyFont="1" applyFill="1" applyBorder="1" applyAlignment="1">
      <alignment horizontal="left" vertical="center"/>
      <protection/>
    </xf>
    <xf numFmtId="0" fontId="6" fillId="36" borderId="62" xfId="0" applyFont="1" applyFill="1" applyBorder="1" applyAlignment="1">
      <alignment horizontal="left"/>
    </xf>
    <xf numFmtId="0" fontId="6" fillId="36" borderId="35" xfId="0" applyFont="1" applyFill="1" applyBorder="1" applyAlignment="1">
      <alignment horizontal="left"/>
    </xf>
    <xf numFmtId="0" fontId="6" fillId="36" borderId="63" xfId="0" applyFont="1" applyFill="1" applyBorder="1" applyAlignment="1">
      <alignment horizontal="left"/>
    </xf>
    <xf numFmtId="0" fontId="6" fillId="36" borderId="36" xfId="0" applyFont="1" applyFill="1" applyBorder="1" applyAlignment="1">
      <alignment horizontal="left"/>
    </xf>
    <xf numFmtId="0" fontId="0" fillId="0" borderId="48" xfId="0" applyBorder="1" applyAlignment="1">
      <alignment horizontal="left"/>
    </xf>
    <xf numFmtId="0" fontId="34" fillId="0" borderId="48" xfId="0" applyFont="1" applyBorder="1" applyAlignment="1">
      <alignment horizontal="left"/>
    </xf>
    <xf numFmtId="0" fontId="0" fillId="0" borderId="53" xfId="0" applyBorder="1" applyAlignment="1">
      <alignment horizontal="left"/>
    </xf>
    <xf numFmtId="0" fontId="34" fillId="0" borderId="55" xfId="0" applyFont="1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55" xfId="57" applyFont="1" applyBorder="1" applyAlignment="1">
      <alignment horizontal="left" vertical="center"/>
      <protection/>
    </xf>
    <xf numFmtId="0" fontId="35" fillId="0" borderId="55" xfId="0" applyFont="1" applyBorder="1" applyAlignment="1">
      <alignment horizontal="left"/>
    </xf>
    <xf numFmtId="0" fontId="33" fillId="0" borderId="55" xfId="0" applyFont="1" applyBorder="1" applyAlignment="1">
      <alignment horizontal="left"/>
    </xf>
    <xf numFmtId="0" fontId="32" fillId="0" borderId="55" xfId="0" applyFont="1" applyBorder="1" applyAlignment="1">
      <alignment horizontal="left"/>
    </xf>
    <xf numFmtId="0" fontId="33" fillId="0" borderId="22" xfId="0" applyFont="1" applyFill="1" applyBorder="1" applyAlignment="1">
      <alignment horizontal="left"/>
    </xf>
    <xf numFmtId="0" fontId="35" fillId="0" borderId="0" xfId="0" applyFont="1" applyAlignment="1">
      <alignment horizontal="left"/>
    </xf>
    <xf numFmtId="0" fontId="35" fillId="0" borderId="2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22" xfId="0" applyFill="1" applyBorder="1" applyAlignment="1">
      <alignment horizontal="left"/>
    </xf>
    <xf numFmtId="0" fontId="34" fillId="0" borderId="55" xfId="0" applyFont="1" applyBorder="1" applyAlignment="1">
      <alignment horizontal="left"/>
    </xf>
    <xf numFmtId="0" fontId="34" fillId="0" borderId="0" xfId="57" applyFont="1" applyAlignment="1">
      <alignment horizontal="left" vertical="center"/>
      <protection/>
    </xf>
    <xf numFmtId="0" fontId="34" fillId="0" borderId="55" xfId="57" applyFont="1" applyBorder="1" applyAlignment="1">
      <alignment horizontal="left" vertical="center"/>
      <protection/>
    </xf>
    <xf numFmtId="0" fontId="0" fillId="0" borderId="26" xfId="0" applyBorder="1" applyAlignment="1">
      <alignment horizontal="left"/>
    </xf>
    <xf numFmtId="4" fontId="0" fillId="0" borderId="0" xfId="42" applyNumberFormat="1" applyFont="1" applyAlignment="1">
      <alignment horizontal="left" vertical="center"/>
    </xf>
    <xf numFmtId="0" fontId="0" fillId="0" borderId="55" xfId="0" applyFill="1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55" xfId="0" applyFill="1" applyBorder="1" applyAlignment="1">
      <alignment horizontal="left" vertical="center"/>
    </xf>
    <xf numFmtId="0" fontId="34" fillId="0" borderId="55" xfId="0" applyFont="1" applyFill="1" applyBorder="1" applyAlignment="1">
      <alignment horizontal="left"/>
    </xf>
    <xf numFmtId="0" fontId="0" fillId="0" borderId="65" xfId="0" applyBorder="1" applyAlignment="1">
      <alignment/>
    </xf>
    <xf numFmtId="0" fontId="0" fillId="0" borderId="38" xfId="0" applyBorder="1" applyAlignment="1">
      <alignment/>
    </xf>
    <xf numFmtId="4" fontId="0" fillId="0" borderId="55" xfId="42" applyNumberFormat="1" applyFont="1" applyBorder="1" applyAlignment="1">
      <alignment horizontal="left" vertical="center"/>
    </xf>
    <xf numFmtId="49" fontId="30" fillId="35" borderId="0" xfId="57" applyNumberFormat="1" applyFont="1" applyFill="1" applyBorder="1" applyAlignment="1">
      <alignment horizontal="center" vertical="center" wrapText="1"/>
      <protection/>
    </xf>
    <xf numFmtId="0" fontId="30" fillId="35" borderId="0" xfId="57" applyFont="1" applyFill="1" applyBorder="1" applyAlignment="1">
      <alignment horizontal="center" vertical="center" wrapText="1"/>
      <protection/>
    </xf>
    <xf numFmtId="0" fontId="25" fillId="35" borderId="10" xfId="57" applyFont="1" applyFill="1" applyBorder="1" applyAlignment="1">
      <alignment horizontal="center" vertical="center"/>
      <protection/>
    </xf>
    <xf numFmtId="0" fontId="26" fillId="35" borderId="30" xfId="57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iperhivatkozás_smdrakt" xfId="52"/>
    <cellStyle name="Hyperlink" xfId="53"/>
    <cellStyle name="Input" xfId="54"/>
    <cellStyle name="Linked Cell" xfId="55"/>
    <cellStyle name="Neutral" xfId="56"/>
    <cellStyle name="Normál_smdrak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5">
    <dxf>
      <font>
        <b/>
        <i val="0"/>
        <color indexed="50"/>
      </font>
    </dxf>
    <dxf>
      <font>
        <b/>
        <i val="0"/>
        <color indexed="14"/>
      </font>
    </dxf>
    <dxf>
      <font>
        <b/>
        <i val="0"/>
        <color indexed="10"/>
      </font>
    </dxf>
    <dxf>
      <font>
        <b val="0"/>
        <i/>
        <color indexed="50"/>
      </font>
    </dxf>
    <dxf>
      <font>
        <b val="0"/>
        <i/>
        <color indexed="14"/>
      </font>
    </dxf>
    <dxf>
      <font>
        <b val="0"/>
        <i/>
        <color indexed="10"/>
      </font>
    </dxf>
    <dxf>
      <font>
        <b/>
        <i val="0"/>
        <color indexed="50"/>
      </font>
    </dxf>
    <dxf>
      <font>
        <b/>
        <i val="0"/>
        <color indexed="14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color rgb="FFFF00FF"/>
      </font>
      <border/>
    </dxf>
    <dxf>
      <font>
        <b/>
        <i val="0"/>
        <color rgb="FF99CC00"/>
      </font>
      <border/>
    </dxf>
    <dxf>
      <font>
        <b val="0"/>
        <i/>
        <color rgb="FFFF0000"/>
      </font>
      <border/>
    </dxf>
    <dxf>
      <font>
        <b val="0"/>
        <i/>
        <color rgb="FFFF00FF"/>
      </font>
      <border/>
    </dxf>
    <dxf>
      <font>
        <b val="0"/>
        <i/>
        <color rgb="FF99CC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28575</xdr:colOff>
      <xdr:row>27</xdr:row>
      <xdr:rowOff>152400</xdr:rowOff>
    </xdr:from>
    <xdr:to>
      <xdr:col>18</xdr:col>
      <xdr:colOff>781050</xdr:colOff>
      <xdr:row>38</xdr:row>
      <xdr:rowOff>57150</xdr:rowOff>
    </xdr:to>
    <xdr:pic>
      <xdr:nvPicPr>
        <xdr:cNvPr id="1" name="Picture 1" descr="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4343400"/>
          <a:ext cx="4629150" cy="16287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uenos@freemail.h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O28"/>
  <sheetViews>
    <sheetView tabSelected="1" zoomScalePageLayoutView="0" workbookViewId="0" topLeftCell="A1">
      <selection activeCell="O23" sqref="O23"/>
    </sheetView>
  </sheetViews>
  <sheetFormatPr defaultColWidth="9.00390625" defaultRowHeight="12.75"/>
  <cols>
    <col min="12" max="12" width="13.00390625" style="0" customWidth="1"/>
    <col min="13" max="13" width="14.875" style="0" customWidth="1"/>
    <col min="14" max="14" width="4.50390625" style="0" customWidth="1"/>
    <col min="15" max="15" width="8.375" style="0" customWidth="1"/>
  </cols>
  <sheetData>
    <row r="8" spans="2:15" ht="47.25">
      <c r="B8" s="187" t="s">
        <v>108</v>
      </c>
      <c r="O8" s="150" t="s">
        <v>231</v>
      </c>
    </row>
    <row r="9" ht="12.75">
      <c r="O9" t="s">
        <v>191</v>
      </c>
    </row>
    <row r="11" spans="2:13" ht="12.75">
      <c r="B11" s="141" t="s">
        <v>115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3"/>
    </row>
    <row r="12" spans="2:13" ht="12.75">
      <c r="B12" s="144" t="s">
        <v>107</v>
      </c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6"/>
    </row>
    <row r="13" spans="2:13" ht="12.75">
      <c r="B13" s="144" t="s">
        <v>109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6"/>
    </row>
    <row r="14" spans="2:13" ht="12.75">
      <c r="B14" s="144" t="s">
        <v>110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6"/>
    </row>
    <row r="15" spans="2:13" ht="12.75">
      <c r="B15" s="144" t="s">
        <v>111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6"/>
    </row>
    <row r="16" spans="2:13" ht="12.75">
      <c r="B16" s="144" t="s">
        <v>112</v>
      </c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6"/>
    </row>
    <row r="17" spans="2:13" ht="12.75">
      <c r="B17" s="144" t="s">
        <v>113</v>
      </c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6"/>
    </row>
    <row r="18" spans="2:13" ht="12.75">
      <c r="B18" s="144" t="s">
        <v>114</v>
      </c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6"/>
    </row>
    <row r="19" spans="2:13" ht="12.75">
      <c r="B19" s="144" t="s">
        <v>163</v>
      </c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6"/>
    </row>
    <row r="20" spans="2:13" ht="12.75">
      <c r="B20" s="144" t="s">
        <v>173</v>
      </c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6"/>
    </row>
    <row r="21" spans="2:13" ht="12.75">
      <c r="B21" s="147" t="s">
        <v>179</v>
      </c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9"/>
    </row>
    <row r="23" ht="12.75">
      <c r="B23" s="219" t="s">
        <v>194</v>
      </c>
    </row>
    <row r="24" ht="12.75">
      <c r="B24" s="219" t="s">
        <v>195</v>
      </c>
    </row>
    <row r="25" ht="12.75">
      <c r="B25" s="219" t="s">
        <v>196</v>
      </c>
    </row>
    <row r="26" ht="12.75">
      <c r="B26" s="219" t="s">
        <v>197</v>
      </c>
    </row>
    <row r="27" spans="12:13" ht="15.75" customHeight="1">
      <c r="L27" s="220" t="s">
        <v>289</v>
      </c>
      <c r="M27" s="221"/>
    </row>
    <row r="28" spans="12:13" ht="16.5" customHeight="1">
      <c r="L28" s="222" t="s">
        <v>45</v>
      </c>
      <c r="M28" s="223"/>
    </row>
  </sheetData>
  <sheetProtection/>
  <hyperlinks>
    <hyperlink ref="L28" r:id="rId1" display="buenos@freemail.hu"/>
  </hyperlinks>
  <printOptions/>
  <pageMargins left="0.75" right="0.75" top="1" bottom="1" header="0.5" footer="0.5"/>
  <pageSetup horizontalDpi="1400" verticalDpi="14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92"/>
  <sheetViews>
    <sheetView zoomScalePageLayoutView="0" workbookViewId="0" topLeftCell="A1">
      <selection activeCell="M31" sqref="M31"/>
    </sheetView>
  </sheetViews>
  <sheetFormatPr defaultColWidth="9.00390625" defaultRowHeight="12.75"/>
  <cols>
    <col min="1" max="1" width="3.50390625" style="0" customWidth="1"/>
    <col min="2" max="2" width="15.50390625" style="0" customWidth="1"/>
    <col min="3" max="3" width="13.875" style="0" customWidth="1"/>
    <col min="4" max="5" width="7.50390625" style="0" customWidth="1"/>
    <col min="6" max="6" width="7.125" style="0" customWidth="1"/>
    <col min="7" max="7" width="7.00390625" style="0" customWidth="1"/>
    <col min="8" max="8" width="7.50390625" style="0" customWidth="1"/>
    <col min="9" max="9" width="7.375" style="0" customWidth="1"/>
    <col min="10" max="10" width="4.50390625" style="0" customWidth="1"/>
    <col min="11" max="11" width="10.50390625" style="0" customWidth="1"/>
    <col min="12" max="12" width="10.625" style="0" customWidth="1"/>
    <col min="13" max="13" width="10.125" style="0" customWidth="1"/>
    <col min="14" max="14" width="10.625" style="0" customWidth="1"/>
    <col min="15" max="15" width="9.875" style="0" customWidth="1"/>
    <col min="16" max="16" width="10.00390625" style="0" customWidth="1"/>
    <col min="17" max="17" width="9.875" style="0" customWidth="1"/>
    <col min="18" max="18" width="10.50390625" style="0" customWidth="1"/>
    <col min="19" max="19" width="10.375" style="0" customWidth="1"/>
  </cols>
  <sheetData>
    <row r="2" ht="24">
      <c r="B2" s="1" t="s">
        <v>145</v>
      </c>
    </row>
    <row r="3" ht="3" customHeight="1"/>
    <row r="4" spans="2:18" ht="3.75" customHeight="1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4"/>
    </row>
    <row r="5" ht="3" customHeight="1" thickBot="1"/>
    <row r="6" spans="2:19" ht="12.75">
      <c r="B6" s="34" t="s">
        <v>0</v>
      </c>
      <c r="C6" s="175"/>
      <c r="D6" s="39"/>
      <c r="E6" s="36" t="s">
        <v>141</v>
      </c>
      <c r="F6" s="20"/>
      <c r="G6" s="20"/>
      <c r="H6" s="20"/>
      <c r="I6" s="21"/>
      <c r="J6" s="34" t="s">
        <v>171</v>
      </c>
      <c r="K6" s="175"/>
      <c r="L6" s="176"/>
      <c r="M6" s="176"/>
      <c r="N6" s="83"/>
      <c r="O6" s="175" t="s">
        <v>36</v>
      </c>
      <c r="P6" s="20"/>
      <c r="Q6" s="20"/>
      <c r="R6" s="48" t="s">
        <v>190</v>
      </c>
      <c r="S6" s="21"/>
    </row>
    <row r="7" spans="2:19" ht="12.75">
      <c r="B7" s="35" t="s">
        <v>48</v>
      </c>
      <c r="C7" s="212"/>
      <c r="D7" s="70" t="s">
        <v>9</v>
      </c>
      <c r="E7" s="10" t="s">
        <v>10</v>
      </c>
      <c r="F7" s="211" t="s">
        <v>11</v>
      </c>
      <c r="G7" s="31" t="s">
        <v>12</v>
      </c>
      <c r="H7" s="11" t="s">
        <v>13</v>
      </c>
      <c r="I7" s="31" t="s">
        <v>14</v>
      </c>
      <c r="J7" s="22"/>
      <c r="K7" s="8" t="s">
        <v>59</v>
      </c>
      <c r="L7" s="18" t="s">
        <v>60</v>
      </c>
      <c r="M7" s="3" t="s">
        <v>61</v>
      </c>
      <c r="N7" s="23" t="s">
        <v>62</v>
      </c>
      <c r="O7" s="4" t="s">
        <v>37</v>
      </c>
      <c r="P7" s="10" t="s">
        <v>38</v>
      </c>
      <c r="Q7" s="8" t="s">
        <v>43</v>
      </c>
      <c r="R7" s="40" t="s">
        <v>40</v>
      </c>
      <c r="S7" s="23" t="s">
        <v>40</v>
      </c>
    </row>
    <row r="8" spans="2:19" ht="12.75">
      <c r="B8" s="22" t="s">
        <v>146</v>
      </c>
      <c r="C8" s="10"/>
      <c r="D8" s="41">
        <v>55</v>
      </c>
      <c r="E8" s="17">
        <v>55</v>
      </c>
      <c r="F8" s="19">
        <v>64</v>
      </c>
      <c r="G8" s="205">
        <v>58</v>
      </c>
      <c r="H8" s="200">
        <v>54</v>
      </c>
      <c r="I8" s="205">
        <v>54</v>
      </c>
      <c r="J8" s="191"/>
      <c r="K8" s="185">
        <v>100</v>
      </c>
      <c r="L8" s="19">
        <v>87.98</v>
      </c>
      <c r="M8" s="17">
        <v>98.11</v>
      </c>
      <c r="N8" s="49">
        <v>108</v>
      </c>
      <c r="O8" s="11" t="s">
        <v>52</v>
      </c>
      <c r="P8" s="10" t="s">
        <v>192</v>
      </c>
      <c r="Q8" s="9" t="s">
        <v>193</v>
      </c>
      <c r="R8" s="70" t="s">
        <v>41</v>
      </c>
      <c r="S8" s="24" t="s">
        <v>42</v>
      </c>
    </row>
    <row r="9" spans="2:19" ht="13.5" thickBot="1">
      <c r="B9" s="26"/>
      <c r="C9" s="213"/>
      <c r="D9" s="42"/>
      <c r="E9" s="28"/>
      <c r="F9" s="27"/>
      <c r="G9" s="206"/>
      <c r="H9" s="201"/>
      <c r="I9" s="206"/>
      <c r="J9" s="26"/>
      <c r="K9" s="29" t="s">
        <v>174</v>
      </c>
      <c r="L9" s="29" t="s">
        <v>175</v>
      </c>
      <c r="M9" s="29" t="s">
        <v>176</v>
      </c>
      <c r="N9" s="30" t="s">
        <v>177</v>
      </c>
      <c r="O9" s="28" t="s">
        <v>189</v>
      </c>
      <c r="P9" s="29" t="s">
        <v>174</v>
      </c>
      <c r="Q9" s="29" t="s">
        <v>174</v>
      </c>
      <c r="R9" s="42" t="s">
        <v>57</v>
      </c>
      <c r="S9" s="30" t="s">
        <v>58</v>
      </c>
    </row>
    <row r="10" spans="2:19" ht="12.75">
      <c r="B10" s="35" t="s">
        <v>44</v>
      </c>
      <c r="C10" s="10"/>
      <c r="D10" s="63">
        <f>((5.98*C11/POWER(2.718281828,(D8*SQRT(C12+1.41))/87))-(D27+D29))*1.25</f>
        <v>0.14844027017765962</v>
      </c>
      <c r="E10" s="64">
        <f>((5.98*C11/POWER(2.718281828,(E8*SQRT(C12+1.41))/87))-(D27+D29))*1.25</f>
        <v>0.14844027017765962</v>
      </c>
      <c r="F10" s="57">
        <f>((5.98*C11/POWER(2.718281828,(F8*SQRT(C12+1.41))/87))-(D27+D29))*1.25</f>
        <v>0.10375977659963942</v>
      </c>
      <c r="G10" s="207">
        <f>((5.98*C11/POWER(2.718281828,(G8*SQRT(C12+1.41))/87))-(D27+D29))*1.25</f>
        <v>0.13228230812437897</v>
      </c>
      <c r="H10" s="64">
        <f>((5.98*C11/POWER(2.718281828,(H8*SQRT(C12+1.41))/87))-(D27+D29))*1.25</f>
        <v>0.15413434755573333</v>
      </c>
      <c r="I10" s="207">
        <f>((5.98*C11/POWER(2.718281828,(I8*SQRT(C12+1.41))/87))-(D27+D29))*1.25</f>
        <v>0.15413434755573333</v>
      </c>
      <c r="J10" s="181" t="s">
        <v>165</v>
      </c>
      <c r="K10" s="54">
        <f>(-1*C11/0.96)*LN((2*D8-K8)/(2*D8*0.48))</f>
        <v>0.21665704397372007</v>
      </c>
      <c r="L10" s="54">
        <f>(-1*C11/0.96)*LN((2*E8-L8)/(2*E8*0.48))</f>
        <v>0.11387500773667736</v>
      </c>
      <c r="M10" s="55">
        <f>(-1*C11/0.96)*LN((2*F8-M8)/(2*F8*0.48))</f>
        <v>0.0938199365291107</v>
      </c>
      <c r="N10" s="56">
        <f>(-1*C11/0.96)*LN((2*G8-N8)/(2*G8*0.48))</f>
        <v>0.25262753572217816</v>
      </c>
      <c r="O10" s="115">
        <f>(87/SQRT(C12+1.41))*LN((5.98*C11/((0.8*S27)+(D27+D29))))</f>
        <v>64.87160214847395</v>
      </c>
      <c r="P10" s="116">
        <f>2*D8*(1-0.48*(POWER(2.7182818284,-0.96*S27/C11)))</f>
        <v>85.50396688595241</v>
      </c>
      <c r="Q10" s="117">
        <f>2*D8*(1-0.48*(POWER(2.7182818284,-0.96*D10*5/C11)))</f>
        <v>109.8233518157423</v>
      </c>
      <c r="R10" s="118">
        <f>C11</f>
        <v>0.125</v>
      </c>
      <c r="S10" s="119">
        <f>2*C11</f>
        <v>0.25</v>
      </c>
    </row>
    <row r="11" spans="2:19" ht="12.75">
      <c r="B11" s="22" t="s">
        <v>1</v>
      </c>
      <c r="C11" s="214">
        <v>0.125</v>
      </c>
      <c r="D11" s="63"/>
      <c r="E11" s="58"/>
      <c r="F11" s="57"/>
      <c r="G11" s="207"/>
      <c r="H11" s="64"/>
      <c r="I11" s="207"/>
      <c r="J11" s="188" t="s">
        <v>166</v>
      </c>
      <c r="K11" s="172">
        <f>K8/(2*((1-0.48*(POWER(2.7182818284,-0.96*S27*K27/C11)))))</f>
        <v>64.32450095954091</v>
      </c>
      <c r="L11" s="172">
        <f>L8/(2*((1-0.48*(POWER(2.7182818284,-0.96*S27*L27/C11)))))</f>
        <v>56.5926959442041</v>
      </c>
      <c r="M11" s="173">
        <f>M8/(2*((1-0.48*(POWER(2.7182818284,-0.96*S27*M27/C11)))))</f>
        <v>63.10876789140559</v>
      </c>
      <c r="N11" s="174">
        <f>N8/(2*((1-0.48*(POWER(2.7182818284,-0.96*S27*N27/C11)))))</f>
        <v>56.71864563737489</v>
      </c>
      <c r="O11" s="115"/>
      <c r="P11" s="193"/>
      <c r="Q11" s="194" t="s">
        <v>178</v>
      </c>
      <c r="R11" s="118"/>
      <c r="S11" s="119"/>
    </row>
    <row r="12" spans="2:19" ht="12.75">
      <c r="B12" s="25" t="s">
        <v>2</v>
      </c>
      <c r="C12" s="214">
        <v>4.5</v>
      </c>
      <c r="D12" s="65"/>
      <c r="E12" s="60"/>
      <c r="F12" s="59"/>
      <c r="G12" s="208"/>
      <c r="H12" s="202"/>
      <c r="I12" s="208"/>
      <c r="J12" s="188" t="s">
        <v>167</v>
      </c>
      <c r="K12" s="165">
        <f>((5.98*C11/POWER(2.718281828,(K11*SQRT(C12+1.41))/87))-(D27+D29))*1.25</f>
        <v>0.10234928610362015</v>
      </c>
      <c r="L12" s="165">
        <f>((5.98*C11/POWER(2.718281828,(L11*SQRT(C12+1.41))/87))-(D27+D29))*1.25</f>
        <v>0.13969353296121545</v>
      </c>
      <c r="M12" s="166">
        <f>((5.98*C11/POWER(2.718281828,(M11*SQRT(C12+1.41))/87))-(D27+D29))*1.25</f>
        <v>0.10770009686040131</v>
      </c>
      <c r="N12" s="167">
        <f>((5.98*C11/POWER(2.718281828,(N11*SQRT(C12+1.41))/87))-(D27+D29))*1.25</f>
        <v>0.13901831130527162</v>
      </c>
      <c r="O12" s="120"/>
      <c r="P12" s="121"/>
      <c r="Q12" s="195">
        <f>2*O10*(1-0.48*(POWER(2.7182818284,-0.96*S27*5/C11)))</f>
        <v>128.40465291584755</v>
      </c>
      <c r="R12" s="123"/>
      <c r="S12" s="124"/>
    </row>
    <row r="13" spans="2:19" ht="12.75">
      <c r="B13" s="37" t="s">
        <v>39</v>
      </c>
      <c r="C13" s="3"/>
      <c r="D13" s="66">
        <f>((5.98*C14/POWER(2.718281828,(D8*SQRT(C15+1.41))/87))-(D27+D29))*1.25</f>
        <v>0.14844027017765962</v>
      </c>
      <c r="E13" s="67">
        <f>((5.98*C14/POWER(2.718281828,(E8*SQRT(C15+1.41))/87))-(D27+D29))*1.25</f>
        <v>0.14844027017765962</v>
      </c>
      <c r="F13" s="68">
        <f>((5.98*C14/POWER(2.718281828,(F8*SQRT(C15+1.41))/87))-(D27+D29))*1.25</f>
        <v>0.10375977659963942</v>
      </c>
      <c r="G13" s="209">
        <f>((5.98*C14/POWER(2.718281828,(G8*SQRT(C15+1.41))/87))-(D27+D29))*1.25</f>
        <v>0.13228230812437897</v>
      </c>
      <c r="H13" s="203">
        <f>((5.98*C14/POWER(2.718281828,(H8*SQRT(C15+1.41))/87))-(D27+D29))*1.25</f>
        <v>0.15413434755573333</v>
      </c>
      <c r="I13" s="209">
        <f>((5.98*C14/POWER(2.718281828,(I8*SQRT(C15+1.41))/87))-(D27+D29))*1.25</f>
        <v>0.15413434755573333</v>
      </c>
      <c r="J13" s="181" t="s">
        <v>165</v>
      </c>
      <c r="K13" s="54">
        <f>(-1*C14/0.96)*LN((2*D8-K8)/(2*D8*0.48))</f>
        <v>0.21665704397372007</v>
      </c>
      <c r="L13" s="54">
        <f>(-1*C14/0.96)*LN((2*E8-L8)/(2*E8*0.48))</f>
        <v>0.11387500773667736</v>
      </c>
      <c r="M13" s="55">
        <f>(-1*C14/0.96)*LN((2*F8-M8)/(2*F8*0.48))</f>
        <v>0.0938199365291107</v>
      </c>
      <c r="N13" s="56">
        <f>(-1*C14/0.96)*LN((2*G8-N8)/(2*G8*0.48))</f>
        <v>0.25262753572217816</v>
      </c>
      <c r="O13" s="125">
        <f>(87/SQRT(C15+1.41))*LN((5.98*C14/(0.8*S27+(D27+D29))))</f>
        <v>64.87160214847395</v>
      </c>
      <c r="P13" s="126">
        <f>2*D8*(1-0.48*(POWER(2.7182818284,-0.96*S27/C14)))</f>
        <v>85.50396688595241</v>
      </c>
      <c r="Q13" s="127">
        <f>2*D8*(1-0.48*(POWER(2.7182818284,-0.96*5*D13/C14)))</f>
        <v>109.8233518157423</v>
      </c>
      <c r="R13" s="128">
        <f>C14</f>
        <v>0.125</v>
      </c>
      <c r="S13" s="129">
        <f>2*C14</f>
        <v>0.25</v>
      </c>
    </row>
    <row r="14" spans="2:19" ht="12.75">
      <c r="B14" s="22" t="s">
        <v>1</v>
      </c>
      <c r="C14" s="214">
        <v>0.125</v>
      </c>
      <c r="D14" s="63"/>
      <c r="E14" s="58"/>
      <c r="F14" s="57"/>
      <c r="G14" s="207"/>
      <c r="H14" s="64"/>
      <c r="I14" s="207"/>
      <c r="J14" s="188" t="s">
        <v>166</v>
      </c>
      <c r="K14" s="172">
        <f>K8/(2*((1-0.48*(POWER(2.7182818284,-0.96*S27*K27/C14)))))</f>
        <v>64.32450095954091</v>
      </c>
      <c r="L14" s="172">
        <f>L8/(2*((1-0.48*(POWER(2.7182818284,-0.96*S27*L27/C14)))))</f>
        <v>56.5926959442041</v>
      </c>
      <c r="M14" s="173">
        <f>M8/(2*((1-0.48*(POWER(2.7182818284,-0.96*S27*M27/C14)))))</f>
        <v>63.10876789140559</v>
      </c>
      <c r="N14" s="174">
        <f>N8/(2*((1-0.48*(POWER(2.7182818284,-0.96*S27/C14*N27)))))</f>
        <v>56.71864563737489</v>
      </c>
      <c r="O14" s="115"/>
      <c r="P14" s="116"/>
      <c r="Q14" s="194" t="s">
        <v>178</v>
      </c>
      <c r="R14" s="118"/>
      <c r="S14" s="119"/>
    </row>
    <row r="15" spans="2:19" ht="12.75">
      <c r="B15" s="25" t="s">
        <v>2</v>
      </c>
      <c r="C15" s="214">
        <v>4.5</v>
      </c>
      <c r="D15" s="65"/>
      <c r="E15" s="60"/>
      <c r="F15" s="59"/>
      <c r="G15" s="208"/>
      <c r="H15" s="202"/>
      <c r="I15" s="208"/>
      <c r="J15" s="188" t="s">
        <v>167</v>
      </c>
      <c r="K15" s="165">
        <f>((5.98*C14/POWER(2.718281828,(K14*SQRT(C15+1.41))/87))-(D27+D29))*1.25</f>
        <v>0.10234928610362015</v>
      </c>
      <c r="L15" s="165">
        <f>((5.98*C14/POWER(2.718281828,(L14*SQRT(C15+1.41))/87))-(D27+D29))*1.25</f>
        <v>0.13969353296121545</v>
      </c>
      <c r="M15" s="166">
        <f>((5.98*C14/POWER(2.718281828,(M14*SQRT(C15+1.41))/87))-(D27+D29))*1.25</f>
        <v>0.10770009686040131</v>
      </c>
      <c r="N15" s="167">
        <f>((5.98*C14/POWER(2.718281828,(N14*SQRT(C15+1.41))/87))-(D27+D29))*1.25</f>
        <v>0.13901831130527162</v>
      </c>
      <c r="O15" s="120"/>
      <c r="P15" s="121"/>
      <c r="Q15" s="195">
        <f>2*O13*(1-0.48*(POWER(2.7182818284,-0.96*5*S27/C14)))</f>
        <v>128.40465291584755</v>
      </c>
      <c r="R15" s="123"/>
      <c r="S15" s="124"/>
    </row>
    <row r="16" spans="2:19" ht="12.75">
      <c r="B16" s="37" t="s">
        <v>7</v>
      </c>
      <c r="C16" s="3"/>
      <c r="D16" s="66">
        <f>((1.9*(2*MIN(C17,C19)+D27)/POWER(2.7182818284,D8/((80/SQRT((C20*C17+C18*C19)/(C17+C19))*(1-MIN(C17,C19)/(4*MAX(C17,C19))))))-D27)*1.25)</f>
        <v>0.09851055775961125</v>
      </c>
      <c r="E16" s="67">
        <f>((1.9*(2*MIN(C17,C19)+D27)/POWER(2.7182818284,E8/((80/SQRT((C20*C17+C18*C19)/(C17+C19))*(1-MIN(C17,C19)/(4*MAX(C17,C19))))))-D27)*1.25)</f>
        <v>0.09851055775961125</v>
      </c>
      <c r="F16" s="68">
        <f>((1.9*(2*MIN(C17,C19)+D27)/POWER(2.7182818284,F8/((80/SQRT((C20*C17+C18*C19)/(C17+C19))*(1-MIN(C17,C19)/(4*MAX(C17,C19))))))-D27)*1.25)</f>
        <v>0.06992249032359119</v>
      </c>
      <c r="G16" s="209">
        <f>((1.9*(2*MIN(C17,C19)+D27)/POWER(2.7182818284,G8/((80/SQRT((C20*C17+C18*C19)/(C17+C19))*(1-MIN(C17,C19)/(4*MAX(C17,C19))))))-D27)*1.25)</f>
        <v>0.08810294388174851</v>
      </c>
      <c r="H16" s="203">
        <f>((1.9*(2*MIN(C17,C19)+D27)/POWER(2.7182818284,H8/((80/SQRT((C20*C17+C18*C19)/(C17+C19))*(1-MIN(C17,C19)/(4*MAX(C17,C19))))))-D27)*1.25)</f>
        <v>0.10219540255535565</v>
      </c>
      <c r="I16" s="209">
        <f>((1.9*(2*MIN(C17,C19)+D27)/POWER(2.7182818284,I8/((80/SQRT((C20*C17+C18*C19)/(C17+C19))*(1-MIN(C17,C19)/(4*MAX(C17,C19))))))-D27)*1.25)</f>
        <v>0.10219540255535565</v>
      </c>
      <c r="J16" s="181" t="s">
        <v>165</v>
      </c>
      <c r="K16" s="54">
        <f>(-1*(2*(C17+C19))/(2.9*E45))*LN((2*D8-K8)/(2*D8*0.347*D45))</f>
        <v>0.3464133035594205</v>
      </c>
      <c r="L16" s="54">
        <f>(-1*(2*(C17+C19))/(2.9*E45))*LN((2*E8-L8)/(2*E8*0.347*D45))</f>
        <v>0.14226691434377703</v>
      </c>
      <c r="M16" s="55">
        <f>(-1*(2*(C17+C19))/(2.9*E45))*LN((2*F8-M8)/(2*F8*0.347*D45))</f>
        <v>0.10243339360047227</v>
      </c>
      <c r="N16" s="56">
        <f>(-1*(2*(C17+C19))/(2.9*E45))*LN((2*G8-N8)/(2*G8*0.347*D45))</f>
        <v>0.4178581423425649</v>
      </c>
      <c r="O16" s="125">
        <f>(80/SQRT(((C20*C17+C18*C19)/(C17+C19))))*LN((1.9*((2*MIN(C17,C19))+D27)/(0.8*S27+D27)))*(1-(MIN(C17,C19)/(4*(MAX(C17,C19)))))</f>
        <v>54.592136438252325</v>
      </c>
      <c r="P16" s="126">
        <f>2*D8*(1-0.347*D45*(POWER(2.7182818284,-2.9*E45*S27/(2*MIN(C17,C19)))))</f>
        <v>98.03423247540945</v>
      </c>
      <c r="Q16" s="127">
        <f>2*D8*(1-0.347*D45*(POWER(2.7182818284,-2.9*E45*5*D16/(2*MIN(C17,C19)))))</f>
        <v>109.87401122750408</v>
      </c>
      <c r="R16" s="128">
        <f>MIN(C17,C19)</f>
        <v>0.125</v>
      </c>
      <c r="S16" s="129">
        <f>2*MIN(C17,C19)</f>
        <v>0.25</v>
      </c>
    </row>
    <row r="17" spans="2:19" ht="12.75">
      <c r="B17" s="22" t="s">
        <v>3</v>
      </c>
      <c r="C17" s="214">
        <v>0.125</v>
      </c>
      <c r="D17" s="63"/>
      <c r="E17" s="58"/>
      <c r="F17" s="57"/>
      <c r="G17" s="207"/>
      <c r="H17" s="64"/>
      <c r="I17" s="207"/>
      <c r="J17" s="188" t="s">
        <v>166</v>
      </c>
      <c r="K17" s="172">
        <f>K8/(2*((1-0.347*D45*(POWER(2.7182818284,-2.9*E45*S27*K27/(2*(C17+C19)))))))</f>
        <v>65.42132133060899</v>
      </c>
      <c r="L17" s="172">
        <f>L8/(2*((1-0.347*D45*(POWER(2.7182818284,-2.9*E45*S27*L27/(2*(C17+C19)))))))</f>
        <v>57.55767850666979</v>
      </c>
      <c r="M17" s="173">
        <f>M8/(2*((1-0.347*D45*(POWER(2.7182818284,-2.9*E45*S27*M27/(2*(C17+C19)))))))</f>
        <v>64.18485835746047</v>
      </c>
      <c r="N17" s="174">
        <f>N8/(2*((1-0.347*D45*(POWER(2.7182818284,-2.9*E45*S27*N27/(2*(C17+C19)))))))</f>
        <v>60.59107976889571</v>
      </c>
      <c r="O17" s="115"/>
      <c r="P17" s="116"/>
      <c r="Q17" s="194" t="s">
        <v>178</v>
      </c>
      <c r="R17" s="118"/>
      <c r="S17" s="119"/>
    </row>
    <row r="18" spans="2:19" ht="12.75">
      <c r="B18" s="22" t="s">
        <v>4</v>
      </c>
      <c r="C18" s="214">
        <v>4.5</v>
      </c>
      <c r="D18" s="63"/>
      <c r="E18" s="58"/>
      <c r="F18" s="57"/>
      <c r="G18" s="207"/>
      <c r="H18" s="64"/>
      <c r="I18" s="207"/>
      <c r="J18" s="189" t="s">
        <v>167</v>
      </c>
      <c r="K18" s="162">
        <f>((1.9*(2*MIN(C17,C19)+D27)/POWER(2.7182818284,K17/((80/SQRT((C20*C17+C18*C19)/(C17+C19))*(1-MIN(C17,C19)/(4*MAX(C17,C19))))))-D27)*1.25)</f>
        <v>0.0660788318120267</v>
      </c>
      <c r="L18" s="162">
        <f>((1.9*(2*MIN(C17,C19)+D27)/POWER(2.7182818284,L17/((80/SQRT((C20*C17+C18*C19)/(C17+C19))*(1-MIN(C17,C19)/(4*MAX(C17,C19))))))-D27)*1.25)</f>
        <v>0.08957861885359816</v>
      </c>
      <c r="M18" s="163">
        <f>((1.9*(2*MIN(C17,C19)+D27)/POWER(2.7182818284,M17/((80/SQRT((C20*C17+C18*C19)/(C17+C19))*(1-MIN(C17,C19)/(4*MAX(C17,C19))))))-D27)*1.25)</f>
        <v>0.06941316505668364</v>
      </c>
      <c r="N18" s="164">
        <f>((1.9*(2*MIN(C17,C19)+D27)/POWER(2.7182818284,N17/((80/SQRT((C20*C17+C18*C19)/(C17+C19))*(1-MIN(C17,C19)/(4*MAX(C17,C19))))))-D27)*1.25)</f>
        <v>0.07984484076902987</v>
      </c>
      <c r="O18" s="115"/>
      <c r="P18" s="116"/>
      <c r="Q18" s="194">
        <f>2*O16*(1-0.347*D45*(POWER(2.7182818284,-2.9*E45*5*S27/(2*MIN(C17,C19)))))</f>
        <v>109.06956808336692</v>
      </c>
      <c r="R18" s="118"/>
      <c r="S18" s="119"/>
    </row>
    <row r="19" spans="2:19" ht="12.75">
      <c r="B19" s="22" t="s">
        <v>5</v>
      </c>
      <c r="C19" s="214">
        <v>0.25</v>
      </c>
      <c r="D19" s="63"/>
      <c r="E19" s="58"/>
      <c r="F19" s="57"/>
      <c r="G19" s="207"/>
      <c r="H19" s="64"/>
      <c r="I19" s="207"/>
      <c r="J19" s="184"/>
      <c r="K19" s="177"/>
      <c r="L19" s="162"/>
      <c r="M19" s="163"/>
      <c r="N19" s="164"/>
      <c r="O19" s="115"/>
      <c r="P19" s="116"/>
      <c r="Q19" s="117"/>
      <c r="R19" s="118"/>
      <c r="S19" s="119"/>
    </row>
    <row r="20" spans="2:19" ht="12.75">
      <c r="B20" s="25" t="s">
        <v>6</v>
      </c>
      <c r="C20" s="214">
        <v>4.5</v>
      </c>
      <c r="D20" s="65"/>
      <c r="E20" s="60"/>
      <c r="F20" s="59"/>
      <c r="G20" s="208"/>
      <c r="H20" s="202"/>
      <c r="I20" s="208"/>
      <c r="J20" s="183"/>
      <c r="K20" s="180"/>
      <c r="L20" s="165"/>
      <c r="M20" s="166"/>
      <c r="N20" s="167"/>
      <c r="O20" s="120"/>
      <c r="P20" s="121"/>
      <c r="Q20" s="122"/>
      <c r="R20" s="123"/>
      <c r="S20" s="124"/>
    </row>
    <row r="21" spans="2:19" ht="12.75">
      <c r="B21" s="37" t="s">
        <v>8</v>
      </c>
      <c r="C21" s="3"/>
      <c r="D21" s="63">
        <f>((1.9*(2*MIN(C22,C24)+D27)/POWER(2.7182818284,D8/((80/SQRT((C25*C22+C23*C24)/(C22+C24))*(1-MIN(C22,C24)/(4*MAX(C22,C24))))))-D27)*1.25)</f>
        <v>0.23115594894026578</v>
      </c>
      <c r="E21" s="58">
        <f>((1.9*(2*MIN(C22,C24)+D27)/POWER(2.7182818284,E8/((80/SQRT((C25*C22+C23*C24)/(C22+C24))*(1-MIN(C22,C24)/(4*MAX(C22,C24))))))-D27)*1.25)</f>
        <v>0.23115594894026578</v>
      </c>
      <c r="F21" s="57">
        <f>((1.9*(2*MIN(C22,C24)+D27)/POWER(2.7182818284,F8/((80/SQRT((C25*C22+C23*C24)/(C22+C24))*(1-MIN(C22,C24)/(4*MAX(C22,C24))))))-D27)*1.25)</f>
        <v>0.1735874670715324</v>
      </c>
      <c r="G21" s="207">
        <f>((1.9*(2*MIN(C22,C24)+D27)/POWER(2.7182818284,G8/((80/SQRT((C25*C22+C23*C24)/(C22+C24))*(1-MIN(C22,C24)/(4*MAX(C22,C24))))))-D27)*1.25)</f>
        <v>0.21028885575098563</v>
      </c>
      <c r="H21" s="64">
        <f>((1.9*(2*MIN(C22,C24)+D27)/POWER(2.7182818284,H8/((80/SQRT((C25*C22+C23*C24)/(C22+C24))*(1-MIN(C22,C24)/(4*MAX(C22,C24))))))-D27)*1.25)</f>
        <v>0.2385214914555952</v>
      </c>
      <c r="I21" s="207">
        <f>((1.9*(2*MIN(C22,C24)+D27)/POWER(2.7182818284,I8/((80/SQRT((C25*C22+C23*C24)/(C22+C24))*(1-MIN(C22,C24)/(4*MAX(C22,C24))))))-D27)*1.25)</f>
        <v>0.2385214914555952</v>
      </c>
      <c r="J21" s="181" t="s">
        <v>165</v>
      </c>
      <c r="K21" s="54">
        <f>(-1*(2*(C22+C24))/(2.9*E47))*LN((2*D8-K8)/(2*D8*0.347*D47))</f>
        <v>0.9699572499663773</v>
      </c>
      <c r="L21" s="54">
        <f>(-1*(2*(C22+C24))/(2.9*E47))*LN((2*E8-L8)/(2*E8*0.347*D47))</f>
        <v>0.39834736016257566</v>
      </c>
      <c r="M21" s="55">
        <f>(-1*(2*(C22+C24))/(2.9*E47))*LN((2*F8-M8)/(2*F8*0.347*D47))</f>
        <v>0.28681350208132234</v>
      </c>
      <c r="N21" s="56">
        <f>(-1*(2*(C22+C24))/(2.9*E47))*LN((2*G8-N8)/(2*G8*0.347*D47))</f>
        <v>1.1700027985591817</v>
      </c>
      <c r="O21" s="115">
        <f>(80/SQRT(((C25*C22+C23*C24)/(C22+C24))))*LN((1.9*((2*MIN(C22,C24))+D27)/(0.8*S27+D27)))*(1-(MIN(C22,C24)/(4*(MAX(C22,C24)))))</f>
        <v>80.48994200898052</v>
      </c>
      <c r="P21" s="116">
        <f>2*D8*(1-0.347*D47*(POWER(2.7182818284,-2.9*E47*S27/(2*MIN(C22,C24)))))</f>
        <v>88.62867934792936</v>
      </c>
      <c r="Q21" s="117">
        <f>2*D8*(1-0.347*D47*(POWER(2.7182818284,-2.9*E47*5*D21/(2*MIN(C22,C24)))))</f>
        <v>109.95318130323741</v>
      </c>
      <c r="R21" s="118">
        <f>MIN(C22,C24)</f>
        <v>0.25</v>
      </c>
      <c r="S21" s="119">
        <f>2*MIN(C22,C24)</f>
        <v>0.5</v>
      </c>
    </row>
    <row r="22" spans="2:19" ht="12.75">
      <c r="B22" s="22" t="s">
        <v>3</v>
      </c>
      <c r="C22" s="214">
        <v>0.25</v>
      </c>
      <c r="D22" s="63"/>
      <c r="E22" s="58"/>
      <c r="F22" s="57"/>
      <c r="G22" s="207"/>
      <c r="H22" s="64"/>
      <c r="I22" s="207"/>
      <c r="J22" s="188" t="s">
        <v>166</v>
      </c>
      <c r="K22" s="172">
        <f>K8/(2*((1-0.347*D47*(POWER(2.7182818284,-2.9*E47*S27*K27/(2*(C22+C24)))))))</f>
        <v>71.65812923546079</v>
      </c>
      <c r="L22" s="172">
        <f>L8/(2*((1-0.347*D47*(POWER(2.7182818284,-2.9*E47*S27*L27/(2*(C22+C24)))))))</f>
        <v>63.04482210135841</v>
      </c>
      <c r="M22" s="173">
        <f>M8/(2*((1-0.347*D47*(POWER(2.7182818284,-2.9*E47*S27*M27/(2*(C22+C24)))))))</f>
        <v>70.30379059291059</v>
      </c>
      <c r="N22" s="174">
        <f>N8/(2*((1-0.347*D47*(POWER(2.7182818284,-2.9*E47*S27*N27/(2*(C22+C24)))))))</f>
        <v>70.06633779014645</v>
      </c>
      <c r="O22" s="115"/>
      <c r="P22" s="116"/>
      <c r="Q22" s="194" t="s">
        <v>178</v>
      </c>
      <c r="R22" s="118"/>
      <c r="S22" s="119"/>
    </row>
    <row r="23" spans="2:19" ht="12.75">
      <c r="B23" s="22" t="s">
        <v>4</v>
      </c>
      <c r="C23" s="214">
        <v>4.5</v>
      </c>
      <c r="D23" s="63"/>
      <c r="E23" s="58"/>
      <c r="F23" s="57"/>
      <c r="G23" s="207"/>
      <c r="H23" s="64"/>
      <c r="I23" s="207"/>
      <c r="J23" s="189" t="s">
        <v>167</v>
      </c>
      <c r="K23" s="162">
        <f>((1.9*(2*MIN(C22,C24)+D27)/POWER(2.7182818284,K22/((80/SQRT((C25*C22+C23*C24)/(C22+C24))*(1-MIN(C22,C24)/(4*MAX(C22,C24))))))-D27)*1.25)</f>
        <v>0.1350676007397996</v>
      </c>
      <c r="L23" s="162">
        <f>((1.9*(2*MIN(C22,C24)+D27)/POWER(2.7182818284,L22/((80/SQRT((C25*C22+C23*C24)/(C22+C24))*(1-MIN(C22,C24)/(4*MAX(C22,C24))))))-D27)*1.25)</f>
        <v>0.17901472704633276</v>
      </c>
      <c r="M23" s="163">
        <f>((1.9*(2*MIN(C22,C24)+D27)/POWER(2.7182818284,M22/((80/SQRT((C25*C22+C23*C24)/(C22+C24))*(1-MIN(C22,C24)/(4*MAX(C22,C24))))))-D27)*1.25)</f>
        <v>0.14127723434757042</v>
      </c>
      <c r="N23" s="164">
        <f>((1.9*(2*MIN(C22,C24)+D27)/POWER(2.7182818284,N22/((80/SQRT((C25*C22+C23*C24)/(C22+C24))*(1-MIN(C22,C24)/(4*MAX(C22,C24))))))-D27)*1.25)</f>
        <v>0.1423910969944036</v>
      </c>
      <c r="O23" s="115"/>
      <c r="P23" s="116"/>
      <c r="Q23" s="194">
        <f>2*O21*(1-0.347*D47*(POWER(2.7182818284,-2.9*E47*5*S27/(2*MIN(C22,C24)))))</f>
        <v>157.90628585847503</v>
      </c>
      <c r="R23" s="118"/>
      <c r="S23" s="119"/>
    </row>
    <row r="24" spans="2:19" ht="12.75">
      <c r="B24" s="22" t="s">
        <v>5</v>
      </c>
      <c r="C24" s="214">
        <v>0.8</v>
      </c>
      <c r="D24" s="63"/>
      <c r="E24" s="58"/>
      <c r="F24" s="57"/>
      <c r="G24" s="207"/>
      <c r="H24" s="64"/>
      <c r="I24" s="207"/>
      <c r="J24" s="179"/>
      <c r="K24" s="177"/>
      <c r="L24" s="162"/>
      <c r="M24" s="163"/>
      <c r="N24" s="164"/>
      <c r="O24" s="115"/>
      <c r="P24" s="116"/>
      <c r="Q24" s="117"/>
      <c r="R24" s="118"/>
      <c r="S24" s="119"/>
    </row>
    <row r="25" spans="2:19" ht="13.5" thickBot="1">
      <c r="B25" s="26" t="s">
        <v>6</v>
      </c>
      <c r="C25" s="215">
        <v>4.5</v>
      </c>
      <c r="D25" s="69"/>
      <c r="E25" s="62"/>
      <c r="F25" s="61"/>
      <c r="G25" s="210"/>
      <c r="H25" s="204"/>
      <c r="I25" s="210"/>
      <c r="J25" s="182"/>
      <c r="K25" s="178"/>
      <c r="L25" s="168"/>
      <c r="M25" s="169"/>
      <c r="N25" s="170"/>
      <c r="O25" s="130"/>
      <c r="P25" s="131"/>
      <c r="Q25" s="132"/>
      <c r="R25" s="133"/>
      <c r="S25" s="134"/>
    </row>
    <row r="26" spans="11:14" ht="13.5" thickBot="1">
      <c r="K26" s="216" t="s">
        <v>188</v>
      </c>
      <c r="L26" s="216" t="s">
        <v>188</v>
      </c>
      <c r="M26" s="216" t="s">
        <v>188</v>
      </c>
      <c r="N26" s="216" t="s">
        <v>188</v>
      </c>
    </row>
    <row r="27" spans="2:19" ht="13.5" thickBot="1">
      <c r="B27" s="38" t="s">
        <v>64</v>
      </c>
      <c r="C27" s="32"/>
      <c r="D27" s="33">
        <v>0.017</v>
      </c>
      <c r="E27" s="44"/>
      <c r="F27" s="46" t="s">
        <v>187</v>
      </c>
      <c r="G27" s="45"/>
      <c r="H27" s="45"/>
      <c r="I27" s="45"/>
      <c r="J27" s="45"/>
      <c r="K27" s="33">
        <v>1</v>
      </c>
      <c r="L27" s="198">
        <v>1</v>
      </c>
      <c r="M27" s="33">
        <v>1</v>
      </c>
      <c r="N27" s="199">
        <v>3</v>
      </c>
      <c r="P27" s="46" t="s">
        <v>53</v>
      </c>
      <c r="Q27" s="45"/>
      <c r="R27" s="45"/>
      <c r="S27" s="33">
        <v>0.1</v>
      </c>
    </row>
    <row r="28" ht="12" customHeight="1" thickBot="1"/>
    <row r="29" spans="2:4" ht="13.5" thickBot="1">
      <c r="B29" s="38" t="s">
        <v>200</v>
      </c>
      <c r="C29" s="32"/>
      <c r="D29" s="33">
        <v>0.025</v>
      </c>
    </row>
    <row r="30" ht="8.25" customHeight="1"/>
    <row r="31" spans="2:12" ht="12.75">
      <c r="B31" s="71" t="s">
        <v>199</v>
      </c>
      <c r="C31" s="3"/>
      <c r="D31" s="3"/>
      <c r="E31" s="3"/>
      <c r="F31" s="3"/>
      <c r="G31" s="3"/>
      <c r="H31" s="3" t="s">
        <v>169</v>
      </c>
      <c r="I31" s="186" t="s">
        <v>170</v>
      </c>
      <c r="J31" s="3" t="s">
        <v>168</v>
      </c>
      <c r="K31" s="3"/>
      <c r="L31" s="4"/>
    </row>
    <row r="32" spans="2:12" ht="12.75">
      <c r="B32" s="9" t="s">
        <v>15</v>
      </c>
      <c r="C32" s="10"/>
      <c r="D32" s="10"/>
      <c r="E32" s="10"/>
      <c r="F32" s="10"/>
      <c r="G32" s="10"/>
      <c r="H32" s="10"/>
      <c r="I32" s="10"/>
      <c r="J32" s="10"/>
      <c r="K32" s="10"/>
      <c r="L32" s="11"/>
    </row>
    <row r="33" spans="2:12" ht="12.75">
      <c r="B33" s="9" t="s">
        <v>54</v>
      </c>
      <c r="C33" s="10"/>
      <c r="D33" s="10"/>
      <c r="E33" s="10"/>
      <c r="F33" s="10"/>
      <c r="G33" s="10"/>
      <c r="H33" s="10"/>
      <c r="I33" s="10"/>
      <c r="J33" s="10"/>
      <c r="K33" s="10"/>
      <c r="L33" s="11"/>
    </row>
    <row r="34" spans="2:12" ht="12.75">
      <c r="B34" s="72" t="s">
        <v>46</v>
      </c>
      <c r="C34" s="10" t="s">
        <v>55</v>
      </c>
      <c r="D34" s="10"/>
      <c r="E34" s="10"/>
      <c r="F34" s="10"/>
      <c r="G34" s="10"/>
      <c r="H34" s="10"/>
      <c r="I34" s="10"/>
      <c r="J34" s="10"/>
      <c r="K34" s="10"/>
      <c r="L34" s="11"/>
    </row>
    <row r="35" spans="2:12" ht="12.75">
      <c r="B35" s="73" t="s">
        <v>63</v>
      </c>
      <c r="C35" s="10" t="s">
        <v>56</v>
      </c>
      <c r="D35" s="10"/>
      <c r="E35" s="10"/>
      <c r="F35" s="10"/>
      <c r="G35" s="10"/>
      <c r="H35" s="10"/>
      <c r="I35" s="10"/>
      <c r="J35" s="10"/>
      <c r="K35" s="10"/>
      <c r="L35" s="11"/>
    </row>
    <row r="36" spans="2:12" ht="12.75">
      <c r="B36" s="74" t="s">
        <v>47</v>
      </c>
      <c r="C36" s="10" t="s">
        <v>65</v>
      </c>
      <c r="D36" s="10"/>
      <c r="E36" s="10"/>
      <c r="F36" s="10"/>
      <c r="G36" s="10"/>
      <c r="H36" s="10"/>
      <c r="I36" s="10"/>
      <c r="J36" s="10"/>
      <c r="K36" s="10"/>
      <c r="L36" s="11"/>
    </row>
    <row r="37" spans="2:12" ht="12.75">
      <c r="B37" s="160" t="s">
        <v>51</v>
      </c>
      <c r="C37" s="161"/>
      <c r="D37" s="161"/>
      <c r="E37" s="161"/>
      <c r="F37" s="161"/>
      <c r="G37" s="161"/>
      <c r="H37" s="161"/>
      <c r="I37" s="161"/>
      <c r="J37" s="161"/>
      <c r="K37" s="161"/>
      <c r="L37" s="11"/>
    </row>
    <row r="38" spans="2:12" ht="12.75">
      <c r="B38" s="160" t="s">
        <v>172</v>
      </c>
      <c r="C38" s="161"/>
      <c r="D38" s="161"/>
      <c r="E38" s="161"/>
      <c r="F38" s="161"/>
      <c r="G38" s="161"/>
      <c r="H38" s="161"/>
      <c r="I38" s="161"/>
      <c r="J38" s="161"/>
      <c r="K38" s="161"/>
      <c r="L38" s="11"/>
    </row>
    <row r="39" spans="2:12" ht="12.75">
      <c r="B39" s="196" t="s">
        <v>180</v>
      </c>
      <c r="C39" s="10"/>
      <c r="D39" s="10"/>
      <c r="E39" s="10"/>
      <c r="F39" s="10"/>
      <c r="G39" s="10"/>
      <c r="H39" s="10"/>
      <c r="I39" s="10"/>
      <c r="J39" s="10"/>
      <c r="K39" s="10"/>
      <c r="L39" s="11"/>
    </row>
    <row r="40" spans="2:15" ht="12.75">
      <c r="B40" s="190" t="s">
        <v>181</v>
      </c>
      <c r="C40" s="6"/>
      <c r="D40" s="6"/>
      <c r="E40" s="6"/>
      <c r="F40" s="6"/>
      <c r="G40" s="6"/>
      <c r="H40" s="6"/>
      <c r="I40" s="6"/>
      <c r="J40" s="6"/>
      <c r="K40" s="6"/>
      <c r="L40" s="7"/>
      <c r="M40" s="44"/>
      <c r="N40" s="44"/>
      <c r="O40" s="44"/>
    </row>
    <row r="41" spans="2:15" ht="18">
      <c r="B41" s="44"/>
      <c r="C41" s="101"/>
      <c r="D41" s="101"/>
      <c r="E41" s="102"/>
      <c r="F41" s="102"/>
      <c r="G41" s="102"/>
      <c r="H41" s="103"/>
      <c r="I41" s="103"/>
      <c r="J41" s="103"/>
      <c r="K41" s="218"/>
      <c r="L41" s="44"/>
      <c r="M41" s="44"/>
      <c r="N41" s="44"/>
      <c r="O41" s="44"/>
    </row>
    <row r="42" spans="1:15" ht="12.75">
      <c r="A42" s="44"/>
      <c r="B42" s="104"/>
      <c r="C42" s="104"/>
      <c r="D42" s="104"/>
      <c r="E42" s="104"/>
      <c r="F42" s="105"/>
      <c r="G42" s="44"/>
      <c r="H42" s="106"/>
      <c r="I42" s="107"/>
      <c r="J42" s="107"/>
      <c r="K42" s="44"/>
      <c r="L42" s="44"/>
      <c r="M42" s="44"/>
      <c r="N42" s="44"/>
      <c r="O42" s="44"/>
    </row>
    <row r="43" spans="1:12" ht="12.75">
      <c r="A43" s="44"/>
      <c r="B43" s="104"/>
      <c r="C43" s="103" t="s">
        <v>164</v>
      </c>
      <c r="D43" s="103"/>
      <c r="E43" s="103"/>
      <c r="F43" s="105"/>
      <c r="G43" s="44"/>
      <c r="H43" s="106"/>
      <c r="I43" s="44"/>
      <c r="J43" s="44"/>
      <c r="K43" s="192"/>
      <c r="L43" s="192"/>
    </row>
    <row r="44" spans="1:17" ht="12.75">
      <c r="A44" s="44"/>
      <c r="B44" s="104"/>
      <c r="C44" s="103"/>
      <c r="D44" s="103" t="s">
        <v>160</v>
      </c>
      <c r="E44" s="103" t="s">
        <v>161</v>
      </c>
      <c r="F44" s="104"/>
      <c r="G44" s="104"/>
      <c r="H44" s="104"/>
      <c r="I44" s="104"/>
      <c r="J44" s="104"/>
      <c r="K44" s="44"/>
      <c r="L44" s="44"/>
      <c r="M44" s="44"/>
      <c r="N44" s="44"/>
      <c r="O44" s="44"/>
      <c r="P44" s="104"/>
      <c r="Q44" s="104"/>
    </row>
    <row r="45" spans="1:17" ht="12.75">
      <c r="A45" s="44"/>
      <c r="B45" s="104"/>
      <c r="C45" s="103"/>
      <c r="D45" s="103">
        <v>1</v>
      </c>
      <c r="E45" s="103">
        <v>1</v>
      </c>
      <c r="F45" s="104"/>
      <c r="G45" s="104"/>
      <c r="H45" s="104"/>
      <c r="I45" s="104"/>
      <c r="J45" s="104"/>
      <c r="L45" s="44"/>
      <c r="M45" s="44"/>
      <c r="N45" s="44"/>
      <c r="O45" s="44"/>
      <c r="P45" s="104"/>
      <c r="Q45" s="104"/>
    </row>
    <row r="46" spans="1:17" ht="12.75">
      <c r="A46" s="44"/>
      <c r="B46" s="104"/>
      <c r="C46" s="103"/>
      <c r="D46" s="103" t="s">
        <v>160</v>
      </c>
      <c r="E46" s="103" t="s">
        <v>161</v>
      </c>
      <c r="F46" s="104"/>
      <c r="G46" s="104"/>
      <c r="H46" s="104"/>
      <c r="I46" s="104"/>
      <c r="J46" s="104"/>
      <c r="K46" s="44"/>
      <c r="L46" s="44"/>
      <c r="M46" s="44"/>
      <c r="N46" s="44"/>
      <c r="O46" s="44"/>
      <c r="P46" s="104"/>
      <c r="Q46" s="104"/>
    </row>
    <row r="47" spans="1:15" ht="12.75">
      <c r="A47" s="44"/>
      <c r="B47" s="104"/>
      <c r="C47" s="103"/>
      <c r="D47" s="103">
        <v>1</v>
      </c>
      <c r="E47" s="103">
        <v>1</v>
      </c>
      <c r="F47" s="217"/>
      <c r="G47" s="44"/>
      <c r="H47" s="106"/>
      <c r="I47" s="44"/>
      <c r="J47" s="44"/>
      <c r="K47" s="44"/>
      <c r="L47" s="44"/>
      <c r="M47" s="44"/>
      <c r="N47" s="44"/>
      <c r="O47" s="44"/>
    </row>
    <row r="48" spans="1:15" ht="12.75">
      <c r="A48" s="44"/>
      <c r="B48" s="104"/>
      <c r="C48" s="104"/>
      <c r="D48" s="104"/>
      <c r="E48" s="104"/>
      <c r="F48" s="105"/>
      <c r="G48" s="108"/>
      <c r="H48" s="109"/>
      <c r="I48" s="103"/>
      <c r="J48" s="103"/>
      <c r="L48" s="44"/>
      <c r="M48" s="44"/>
      <c r="N48" s="44"/>
      <c r="O48" s="44"/>
    </row>
    <row r="49" spans="1:15" ht="12.75">
      <c r="A49" s="44"/>
      <c r="B49" s="44"/>
      <c r="C49" s="44"/>
      <c r="D49" s="103"/>
      <c r="E49" s="104"/>
      <c r="F49" s="44"/>
      <c r="G49" s="108"/>
      <c r="H49" s="106"/>
      <c r="I49" s="44"/>
      <c r="J49" s="44"/>
      <c r="N49" s="197"/>
      <c r="O49" s="44"/>
    </row>
    <row r="50" spans="1:15" ht="12.75">
      <c r="A50" s="44"/>
      <c r="B50" s="44"/>
      <c r="C50" s="44"/>
      <c r="D50" s="104"/>
      <c r="E50" s="104"/>
      <c r="F50" s="44"/>
      <c r="G50" s="108"/>
      <c r="H50" s="106"/>
      <c r="I50" s="44"/>
      <c r="J50" s="44"/>
      <c r="L50" s="44"/>
      <c r="M50" s="44"/>
      <c r="N50" s="44"/>
      <c r="O50" s="44"/>
    </row>
    <row r="51" spans="1:15" ht="15">
      <c r="A51" s="44"/>
      <c r="B51" s="44"/>
      <c r="C51" s="110"/>
      <c r="D51" s="111"/>
      <c r="E51" s="110"/>
      <c r="F51" s="44"/>
      <c r="G51" s="44"/>
      <c r="H51" s="106"/>
      <c r="I51" s="44"/>
      <c r="J51" s="44"/>
      <c r="K51" s="44"/>
      <c r="L51" s="44"/>
      <c r="M51" s="44"/>
      <c r="N51" s="44"/>
      <c r="O51" s="44"/>
    </row>
    <row r="52" spans="1:15" ht="12.75">
      <c r="A52" s="44"/>
      <c r="B52" s="44"/>
      <c r="C52" s="104"/>
      <c r="D52" s="112"/>
      <c r="E52" s="104"/>
      <c r="F52" s="108"/>
      <c r="G52" s="108"/>
      <c r="H52" s="113"/>
      <c r="I52" s="103"/>
      <c r="J52" s="103"/>
      <c r="K52" s="44"/>
      <c r="L52" s="44"/>
      <c r="M52" s="44"/>
      <c r="N52" s="44"/>
      <c r="O52" s="44"/>
    </row>
    <row r="53" spans="1:15" ht="12.75">
      <c r="A53" s="44"/>
      <c r="B53" s="44"/>
      <c r="C53" s="104"/>
      <c r="D53" s="112"/>
      <c r="E53" s="104"/>
      <c r="F53" s="108"/>
      <c r="G53" s="108"/>
      <c r="H53" s="113"/>
      <c r="I53" s="103"/>
      <c r="J53" s="103"/>
      <c r="K53" s="44"/>
      <c r="L53" s="44"/>
      <c r="M53" s="44"/>
      <c r="N53" s="44"/>
      <c r="O53" s="44"/>
    </row>
    <row r="54" spans="1:15" ht="12.75">
      <c r="A54" s="44"/>
      <c r="B54" s="44"/>
      <c r="C54" s="44"/>
      <c r="D54" s="112"/>
      <c r="E54" s="104"/>
      <c r="F54" s="108"/>
      <c r="G54" s="108"/>
      <c r="H54" s="113"/>
      <c r="I54" s="103"/>
      <c r="J54" s="103"/>
      <c r="K54" s="44"/>
      <c r="L54" s="44"/>
      <c r="M54" s="44"/>
      <c r="N54" s="44"/>
      <c r="O54" s="44"/>
    </row>
    <row r="55" spans="1:15" ht="12.75">
      <c r="A55" s="44"/>
      <c r="B55" s="44"/>
      <c r="C55" s="104"/>
      <c r="D55" s="112"/>
      <c r="E55" s="104"/>
      <c r="F55" s="108"/>
      <c r="G55" s="108"/>
      <c r="H55" s="113"/>
      <c r="I55" s="103"/>
      <c r="J55" s="103"/>
      <c r="K55" s="44"/>
      <c r="L55" s="44"/>
      <c r="M55" s="44"/>
      <c r="N55" s="44"/>
      <c r="O55" s="44"/>
    </row>
    <row r="56" spans="1:15" ht="12.75">
      <c r="A56" s="44"/>
      <c r="B56" s="44"/>
      <c r="C56" s="44"/>
      <c r="D56" s="112"/>
      <c r="E56" s="104"/>
      <c r="F56" s="108"/>
      <c r="G56" s="108"/>
      <c r="H56" s="113"/>
      <c r="I56" s="103"/>
      <c r="J56" s="103"/>
      <c r="K56" s="44"/>
      <c r="L56" s="44"/>
      <c r="M56" s="44"/>
      <c r="N56" s="44"/>
      <c r="O56" s="44"/>
    </row>
    <row r="57" spans="1:15" ht="12.75">
      <c r="A57" s="44"/>
      <c r="B57" s="44"/>
      <c r="C57" s="104"/>
      <c r="D57" s="112"/>
      <c r="E57" s="104"/>
      <c r="F57" s="108"/>
      <c r="G57" s="108"/>
      <c r="H57" s="113"/>
      <c r="I57" s="103"/>
      <c r="J57" s="103"/>
      <c r="K57" s="44"/>
      <c r="L57" s="44"/>
      <c r="M57" s="44"/>
      <c r="N57" s="44"/>
      <c r="O57" s="44"/>
    </row>
    <row r="58" spans="1:15" ht="12.75">
      <c r="A58" s="44"/>
      <c r="B58" s="44"/>
      <c r="C58" s="44"/>
      <c r="D58" s="112"/>
      <c r="E58" s="104"/>
      <c r="F58" s="103"/>
      <c r="G58" s="103"/>
      <c r="H58" s="109"/>
      <c r="I58" s="103"/>
      <c r="J58" s="103"/>
      <c r="K58" s="44"/>
      <c r="L58" s="44"/>
      <c r="M58" s="44"/>
      <c r="N58" s="44"/>
      <c r="O58" s="44"/>
    </row>
    <row r="59" spans="1:15" ht="12.75">
      <c r="A59" s="44"/>
      <c r="B59" s="104"/>
      <c r="C59" s="44"/>
      <c r="D59" s="112"/>
      <c r="E59" s="104"/>
      <c r="F59" s="108"/>
      <c r="G59" s="108"/>
      <c r="H59" s="113"/>
      <c r="I59" s="108"/>
      <c r="J59" s="108"/>
      <c r="K59" s="44"/>
      <c r="L59" s="44"/>
      <c r="M59" s="44"/>
      <c r="N59" s="44"/>
      <c r="O59" s="44"/>
    </row>
    <row r="60" spans="1:15" ht="12.75">
      <c r="A60" s="44"/>
      <c r="B60" s="44"/>
      <c r="C60" s="44"/>
      <c r="D60" s="112"/>
      <c r="E60" s="104"/>
      <c r="F60" s="44"/>
      <c r="G60" s="44"/>
      <c r="H60" s="106"/>
      <c r="I60" s="44"/>
      <c r="J60" s="44"/>
      <c r="K60" s="44"/>
      <c r="L60" s="44"/>
      <c r="M60" s="44"/>
      <c r="N60" s="44"/>
      <c r="O60" s="44"/>
    </row>
    <row r="61" spans="1:15" ht="12.75">
      <c r="A61" s="44"/>
      <c r="B61" s="44"/>
      <c r="C61" s="44"/>
      <c r="D61" s="112"/>
      <c r="E61" s="104"/>
      <c r="F61" s="44"/>
      <c r="G61" s="44"/>
      <c r="H61" s="106"/>
      <c r="I61" s="44"/>
      <c r="J61" s="44"/>
      <c r="K61" s="44"/>
      <c r="L61" s="44"/>
      <c r="M61" s="44"/>
      <c r="N61" s="44"/>
      <c r="O61" s="44"/>
    </row>
    <row r="62" spans="1:15" ht="12.7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</row>
    <row r="63" spans="1:15" ht="18">
      <c r="A63" s="44"/>
      <c r="B63" s="44"/>
      <c r="C63" s="101"/>
      <c r="D63" s="101"/>
      <c r="E63" s="102"/>
      <c r="F63" s="102"/>
      <c r="G63" s="102"/>
      <c r="H63" s="103"/>
      <c r="I63" s="44"/>
      <c r="J63" s="44"/>
      <c r="K63" s="44"/>
      <c r="L63" s="44"/>
      <c r="M63" s="44"/>
      <c r="N63" s="44"/>
      <c r="O63" s="44"/>
    </row>
    <row r="64" spans="1:15" ht="12.75">
      <c r="A64" s="44"/>
      <c r="B64" s="104"/>
      <c r="C64" s="104"/>
      <c r="D64" s="104"/>
      <c r="E64" s="104"/>
      <c r="F64" s="105"/>
      <c r="G64" s="44"/>
      <c r="H64" s="106"/>
      <c r="I64" s="107"/>
      <c r="J64" s="107"/>
      <c r="K64" s="44"/>
      <c r="L64" s="44"/>
      <c r="M64" s="44"/>
      <c r="N64" s="44"/>
      <c r="O64" s="44"/>
    </row>
    <row r="65" spans="2:15" ht="12.75">
      <c r="B65" s="104"/>
      <c r="C65" s="104"/>
      <c r="D65" s="104"/>
      <c r="E65" s="104"/>
      <c r="F65" s="105"/>
      <c r="G65" s="44"/>
      <c r="H65" s="106"/>
      <c r="I65" s="44"/>
      <c r="J65" s="44"/>
      <c r="K65" s="44"/>
      <c r="L65" s="44"/>
      <c r="M65" s="44"/>
      <c r="N65" s="44"/>
      <c r="O65" s="44"/>
    </row>
    <row r="66" spans="2:15" ht="12.75">
      <c r="B66" s="104"/>
      <c r="C66" s="104"/>
      <c r="D66" s="104"/>
      <c r="E66" s="104"/>
      <c r="F66" s="105"/>
      <c r="G66" s="44"/>
      <c r="H66" s="106"/>
      <c r="I66" s="44"/>
      <c r="J66" s="44"/>
      <c r="K66" s="44"/>
      <c r="L66" s="44"/>
      <c r="M66" s="44"/>
      <c r="N66" s="44"/>
      <c r="O66" s="44"/>
    </row>
    <row r="67" spans="2:15" ht="12.75">
      <c r="B67" s="104"/>
      <c r="C67" s="104"/>
      <c r="D67" s="104"/>
      <c r="E67" s="104"/>
      <c r="F67" s="105"/>
      <c r="G67" s="44"/>
      <c r="H67" s="106"/>
      <c r="I67" s="44"/>
      <c r="J67" s="44"/>
      <c r="K67" s="44"/>
      <c r="L67" s="44"/>
      <c r="M67" s="44"/>
      <c r="N67" s="44"/>
      <c r="O67" s="44"/>
    </row>
    <row r="68" spans="2:15" ht="12.75">
      <c r="B68" s="104"/>
      <c r="C68" s="104"/>
      <c r="D68" s="104"/>
      <c r="E68" s="104"/>
      <c r="F68" s="105"/>
      <c r="G68" s="44"/>
      <c r="H68" s="106"/>
      <c r="I68" s="44"/>
      <c r="J68" s="44"/>
      <c r="K68" s="44"/>
      <c r="L68" s="44"/>
      <c r="M68" s="44"/>
      <c r="N68" s="44"/>
      <c r="O68" s="44"/>
    </row>
    <row r="69" spans="2:15" ht="12.75">
      <c r="B69" s="104"/>
      <c r="C69" s="104"/>
      <c r="D69" s="104"/>
      <c r="E69" s="104"/>
      <c r="F69" s="105"/>
      <c r="G69" s="108"/>
      <c r="H69" s="109"/>
      <c r="I69" s="103"/>
      <c r="J69" s="103"/>
      <c r="K69" s="44"/>
      <c r="L69" s="44"/>
      <c r="M69" s="44"/>
      <c r="N69" s="44"/>
      <c r="O69" s="44"/>
    </row>
    <row r="70" spans="2:15" ht="12.75">
      <c r="B70" s="44"/>
      <c r="C70" s="44"/>
      <c r="D70" s="44"/>
      <c r="E70" s="44"/>
      <c r="F70" s="44"/>
      <c r="G70" s="108"/>
      <c r="H70" s="109"/>
      <c r="I70" s="103"/>
      <c r="J70" s="103"/>
      <c r="K70" s="44"/>
      <c r="L70" s="44"/>
      <c r="M70" s="44"/>
      <c r="N70" s="44"/>
      <c r="O70" s="44"/>
    </row>
    <row r="71" spans="2:15" ht="12.75">
      <c r="B71" s="44"/>
      <c r="C71" s="44"/>
      <c r="D71" s="44"/>
      <c r="E71" s="44"/>
      <c r="F71" s="44"/>
      <c r="G71" s="108"/>
      <c r="H71" s="109"/>
      <c r="I71" s="103"/>
      <c r="J71" s="103"/>
      <c r="K71" s="44"/>
      <c r="L71" s="44"/>
      <c r="M71" s="44"/>
      <c r="N71" s="44"/>
      <c r="O71" s="44"/>
    </row>
    <row r="72" spans="2:15" ht="15">
      <c r="B72" s="44"/>
      <c r="C72" s="110"/>
      <c r="D72" s="111"/>
      <c r="E72" s="110"/>
      <c r="F72" s="44"/>
      <c r="G72" s="44"/>
      <c r="H72" s="106"/>
      <c r="I72" s="44"/>
      <c r="J72" s="44"/>
      <c r="K72" s="44"/>
      <c r="L72" s="44"/>
      <c r="M72" s="44"/>
      <c r="N72" s="44"/>
      <c r="O72" s="44"/>
    </row>
    <row r="73" spans="2:15" ht="12.75">
      <c r="B73" s="44"/>
      <c r="C73" s="104"/>
      <c r="D73" s="112"/>
      <c r="E73" s="104"/>
      <c r="F73" s="108"/>
      <c r="G73" s="108"/>
      <c r="H73" s="113"/>
      <c r="I73" s="103"/>
      <c r="J73" s="103"/>
      <c r="K73" s="44"/>
      <c r="L73" s="44"/>
      <c r="M73" s="44"/>
      <c r="N73" s="44"/>
      <c r="O73" s="44"/>
    </row>
    <row r="74" spans="2:15" ht="12.75">
      <c r="B74" s="44"/>
      <c r="C74" s="104"/>
      <c r="D74" s="112"/>
      <c r="E74" s="104"/>
      <c r="F74" s="108"/>
      <c r="G74" s="108"/>
      <c r="H74" s="113"/>
      <c r="I74" s="103"/>
      <c r="J74" s="103"/>
      <c r="K74" s="44"/>
      <c r="L74" s="44"/>
      <c r="M74" s="44"/>
      <c r="N74" s="44"/>
      <c r="O74" s="44"/>
    </row>
    <row r="75" spans="2:15" ht="12.75">
      <c r="B75" s="44"/>
      <c r="C75" s="44"/>
      <c r="D75" s="112"/>
      <c r="E75" s="104"/>
      <c r="F75" s="108"/>
      <c r="G75" s="108"/>
      <c r="H75" s="113"/>
      <c r="I75" s="103"/>
      <c r="J75" s="103"/>
      <c r="K75" s="44"/>
      <c r="L75" s="44"/>
      <c r="M75" s="44"/>
      <c r="N75" s="44"/>
      <c r="O75" s="44"/>
    </row>
    <row r="76" spans="2:15" ht="12.75">
      <c r="B76" s="44"/>
      <c r="C76" s="104"/>
      <c r="D76" s="112"/>
      <c r="E76" s="104"/>
      <c r="F76" s="108"/>
      <c r="G76" s="108"/>
      <c r="H76" s="113"/>
      <c r="I76" s="103"/>
      <c r="J76" s="103"/>
      <c r="K76" s="44"/>
      <c r="L76" s="44"/>
      <c r="M76" s="44"/>
      <c r="N76" s="44"/>
      <c r="O76" s="44"/>
    </row>
    <row r="77" spans="2:15" ht="12.75">
      <c r="B77" s="44"/>
      <c r="C77" s="44"/>
      <c r="D77" s="112"/>
      <c r="E77" s="104"/>
      <c r="F77" s="108"/>
      <c r="G77" s="108"/>
      <c r="H77" s="113"/>
      <c r="I77" s="103"/>
      <c r="J77" s="103"/>
      <c r="K77" s="44"/>
      <c r="L77" s="44"/>
      <c r="M77" s="44"/>
      <c r="N77" s="44"/>
      <c r="O77" s="44"/>
    </row>
    <row r="78" spans="2:15" ht="12.75">
      <c r="B78" s="44"/>
      <c r="C78" s="104"/>
      <c r="D78" s="112"/>
      <c r="E78" s="104"/>
      <c r="F78" s="108"/>
      <c r="G78" s="108"/>
      <c r="H78" s="113"/>
      <c r="I78" s="103"/>
      <c r="J78" s="103"/>
      <c r="K78" s="44"/>
      <c r="L78" s="44"/>
      <c r="M78" s="44"/>
      <c r="N78" s="44"/>
      <c r="O78" s="44"/>
    </row>
    <row r="79" spans="2:15" ht="12.75">
      <c r="B79" s="44"/>
      <c r="C79" s="44"/>
      <c r="D79" s="112"/>
      <c r="E79" s="104"/>
      <c r="F79" s="103"/>
      <c r="G79" s="103"/>
      <c r="H79" s="109"/>
      <c r="I79" s="103"/>
      <c r="J79" s="103"/>
      <c r="K79" s="44"/>
      <c r="L79" s="44"/>
      <c r="M79" s="44"/>
      <c r="N79" s="44"/>
      <c r="O79" s="44"/>
    </row>
    <row r="80" spans="2:15" ht="12.75">
      <c r="B80" s="104"/>
      <c r="C80" s="44"/>
      <c r="D80" s="112"/>
      <c r="E80" s="104"/>
      <c r="F80" s="108"/>
      <c r="G80" s="108"/>
      <c r="H80" s="113"/>
      <c r="I80" s="108"/>
      <c r="J80" s="108"/>
      <c r="K80" s="44"/>
      <c r="L80" s="44"/>
      <c r="M80" s="44"/>
      <c r="N80" s="44"/>
      <c r="O80" s="44"/>
    </row>
    <row r="81" spans="2:15" ht="12.75">
      <c r="B81" s="44"/>
      <c r="C81" s="44"/>
      <c r="D81" s="112"/>
      <c r="E81" s="104"/>
      <c r="F81" s="44"/>
      <c r="G81" s="44"/>
      <c r="H81" s="106"/>
      <c r="I81" s="44"/>
      <c r="J81" s="44"/>
      <c r="K81" s="44"/>
      <c r="L81" s="44"/>
      <c r="M81" s="44"/>
      <c r="N81" s="44"/>
      <c r="O81" s="44"/>
    </row>
    <row r="82" spans="2:15" ht="12.75"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</row>
    <row r="83" spans="2:15" ht="12.75"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</row>
    <row r="84" spans="2:15" ht="12.75"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</row>
    <row r="85" spans="2:15" ht="12.75"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</row>
    <row r="86" spans="2:15" ht="12.75"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</row>
    <row r="87" spans="2:15" ht="12.75"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</row>
    <row r="88" spans="2:15" ht="12.75"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</row>
    <row r="89" spans="2:15" ht="12.75"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</row>
    <row r="90" spans="2:15" ht="12.75"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</row>
    <row r="91" spans="2:15" ht="12.75"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</row>
    <row r="92" spans="2:15" ht="12.75"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</row>
  </sheetData>
  <sheetProtection/>
  <conditionalFormatting sqref="K24:N25 D10:I25 K19:N20">
    <cfRule type="cellIs" priority="1" dxfId="9" operator="lessThan" stopIfTrue="1">
      <formula>$S$27</formula>
    </cfRule>
    <cfRule type="cellIs" priority="2" dxfId="10" operator="greaterThan" stopIfTrue="1">
      <formula>($S$27)*3</formula>
    </cfRule>
    <cfRule type="cellIs" priority="3" dxfId="11" operator="between" stopIfTrue="1">
      <formula>$S$27</formula>
      <formula>($S$27)*3</formula>
    </cfRule>
  </conditionalFormatting>
  <conditionalFormatting sqref="K23:N23 K12:N12 K15:N15 K18:N18 K41">
    <cfRule type="cellIs" priority="4" dxfId="12" operator="lessThan" stopIfTrue="1">
      <formula>$S$27</formula>
    </cfRule>
    <cfRule type="cellIs" priority="5" dxfId="13" operator="greaterThan" stopIfTrue="1">
      <formula>($S$27)*3</formula>
    </cfRule>
    <cfRule type="cellIs" priority="6" dxfId="14" operator="between" stopIfTrue="1">
      <formula>$S$27</formula>
      <formula>($S$27)*3</formula>
    </cfRule>
  </conditionalFormatting>
  <conditionalFormatting sqref="K10:N10 K13:N13 K16:N16 K21:N21">
    <cfRule type="cellIs" priority="7" dxfId="9" operator="lessThan" stopIfTrue="1">
      <formula>$S$27</formula>
    </cfRule>
    <cfRule type="cellIs" priority="8" dxfId="10" operator="greaterThan" stopIfTrue="1">
      <formula>($S$27)*5</formula>
    </cfRule>
    <cfRule type="cellIs" priority="9" dxfId="11" operator="between" stopIfTrue="1">
      <formula>$S$27</formula>
      <formula>($S$27)*5</formula>
    </cfRule>
  </conditionalFormatting>
  <printOptions/>
  <pageMargins left="0.43" right="0.39" top="0.86" bottom="1" header="0.5" footer="0.5"/>
  <pageSetup fitToHeight="1" fitToWidth="1" horizontalDpi="600" verticalDpi="600" orientation="landscape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9"/>
  <sheetViews>
    <sheetView zoomScalePageLayoutView="0" workbookViewId="0" topLeftCell="A1">
      <selection activeCell="D23" sqref="D23"/>
    </sheetView>
  </sheetViews>
  <sheetFormatPr defaultColWidth="9.00390625" defaultRowHeight="12.75"/>
  <cols>
    <col min="1" max="1" width="4.875" style="0" customWidth="1"/>
    <col min="3" max="3" width="11.00390625" style="0" customWidth="1"/>
    <col min="6" max="6" width="30.50390625" style="0" customWidth="1"/>
    <col min="7" max="7" width="7.50390625" style="0" customWidth="1"/>
    <col min="8" max="8" width="6.625" style="0" customWidth="1"/>
    <col min="9" max="9" width="10.50390625" style="0" customWidth="1"/>
    <col min="11" max="11" width="11.00390625" style="0" customWidth="1"/>
  </cols>
  <sheetData>
    <row r="2" spans="2:8" ht="27.75">
      <c r="B2" s="2" t="s">
        <v>16</v>
      </c>
      <c r="C2" s="3"/>
      <c r="D2" s="3"/>
      <c r="E2" s="3"/>
      <c r="F2" s="3"/>
      <c r="G2" s="3"/>
      <c r="H2" s="4"/>
    </row>
    <row r="3" spans="2:8" ht="17.25">
      <c r="B3" s="5" t="s">
        <v>17</v>
      </c>
      <c r="C3" s="6"/>
      <c r="D3" s="6"/>
      <c r="E3" s="6"/>
      <c r="F3" s="6"/>
      <c r="G3" s="6"/>
      <c r="H3" s="7"/>
    </row>
    <row r="6" spans="2:8" ht="12.75">
      <c r="B6" s="8" t="s">
        <v>18</v>
      </c>
      <c r="C6" s="3"/>
      <c r="D6" s="3"/>
      <c r="E6" s="3"/>
      <c r="F6" s="3"/>
      <c r="G6" s="3"/>
      <c r="H6" s="4"/>
    </row>
    <row r="7" spans="2:8" ht="12.75">
      <c r="B7" s="9" t="s">
        <v>19</v>
      </c>
      <c r="C7" s="10"/>
      <c r="D7" s="10"/>
      <c r="E7" s="10"/>
      <c r="F7" s="10"/>
      <c r="G7" s="10"/>
      <c r="H7" s="11"/>
    </row>
    <row r="8" spans="2:8" ht="12.75">
      <c r="B8" s="9" t="s">
        <v>20</v>
      </c>
      <c r="C8" s="10"/>
      <c r="D8" s="10"/>
      <c r="E8" s="10"/>
      <c r="F8" s="10"/>
      <c r="G8" s="10"/>
      <c r="H8" s="11"/>
    </row>
    <row r="9" spans="2:8" ht="12.75">
      <c r="B9" s="9"/>
      <c r="C9" s="10"/>
      <c r="D9" s="10"/>
      <c r="E9" s="10"/>
      <c r="F9" s="10"/>
      <c r="G9" s="10"/>
      <c r="H9" s="11"/>
    </row>
    <row r="10" spans="2:8" ht="12.75">
      <c r="B10" s="9" t="s">
        <v>21</v>
      </c>
      <c r="C10" s="10"/>
      <c r="D10" s="10"/>
      <c r="E10" s="10"/>
      <c r="F10" s="10"/>
      <c r="G10" s="10"/>
      <c r="H10" s="11"/>
    </row>
    <row r="11" spans="2:8" ht="12.75">
      <c r="B11" s="9" t="s">
        <v>22</v>
      </c>
      <c r="C11" s="10"/>
      <c r="D11" s="10"/>
      <c r="E11" s="10"/>
      <c r="F11" s="10"/>
      <c r="G11" s="10"/>
      <c r="H11" s="11"/>
    </row>
    <row r="12" spans="2:8" ht="12.75">
      <c r="B12" s="12" t="s">
        <v>23</v>
      </c>
      <c r="C12" s="6"/>
      <c r="D12" s="6"/>
      <c r="E12" s="6"/>
      <c r="F12" s="6"/>
      <c r="G12" s="6"/>
      <c r="H12" s="7"/>
    </row>
    <row r="14" spans="3:8" ht="12.75">
      <c r="C14" s="13" t="s">
        <v>24</v>
      </c>
      <c r="D14" s="153">
        <v>100</v>
      </c>
      <c r="E14" s="13" t="s">
        <v>25</v>
      </c>
      <c r="F14" s="13"/>
      <c r="G14" s="13"/>
      <c r="H14" s="13" t="s">
        <v>26</v>
      </c>
    </row>
    <row r="15" spans="3:8" ht="12.75">
      <c r="C15" s="13" t="s">
        <v>27</v>
      </c>
      <c r="D15" s="153">
        <v>1</v>
      </c>
      <c r="E15" s="13" t="s">
        <v>28</v>
      </c>
      <c r="F15" s="13"/>
      <c r="G15" s="13"/>
      <c r="H15" s="13" t="s">
        <v>29</v>
      </c>
    </row>
    <row r="16" spans="3:8" ht="12.75">
      <c r="C16" s="13" t="s">
        <v>30</v>
      </c>
      <c r="D16" s="153">
        <v>1.26</v>
      </c>
      <c r="E16" s="13" t="s">
        <v>31</v>
      </c>
      <c r="F16" s="13"/>
      <c r="G16" s="13"/>
      <c r="H16" s="13" t="s">
        <v>32</v>
      </c>
    </row>
    <row r="19" spans="3:5" ht="12.75">
      <c r="C19" s="13" t="s">
        <v>144</v>
      </c>
      <c r="D19" s="13"/>
      <c r="E19" s="13"/>
    </row>
    <row r="20" spans="3:5" ht="12.75">
      <c r="C20" s="13"/>
      <c r="D20" s="154">
        <f>D14*((2*(D16/1000)*D15)^0.003183)</f>
        <v>98.1134750042601</v>
      </c>
      <c r="E20" s="13" t="s">
        <v>26</v>
      </c>
    </row>
    <row r="26" spans="2:8" ht="12.75">
      <c r="B26" s="14" t="s">
        <v>33</v>
      </c>
      <c r="C26" s="15"/>
      <c r="D26" s="15"/>
      <c r="E26" s="15"/>
      <c r="F26" s="15"/>
      <c r="G26" s="15"/>
      <c r="H26" s="16"/>
    </row>
    <row r="28" spans="3:5" ht="12.75">
      <c r="C28" s="13" t="s">
        <v>34</v>
      </c>
      <c r="D28" s="153">
        <v>314</v>
      </c>
      <c r="E28" s="13" t="s">
        <v>35</v>
      </c>
    </row>
    <row r="29" spans="3:5" ht="12.75">
      <c r="C29" s="13" t="s">
        <v>30</v>
      </c>
      <c r="D29" s="154">
        <f>(1/(5*D28))*1000</f>
        <v>0.6369426751592356</v>
      </c>
      <c r="E29" s="13" t="s">
        <v>32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F12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6.50390625" style="0" customWidth="1"/>
    <col min="2" max="2" width="12.125" style="0" customWidth="1"/>
    <col min="3" max="3" width="9.50390625" style="0" customWidth="1"/>
    <col min="4" max="4" width="11.50390625" style="0" customWidth="1"/>
    <col min="5" max="5" width="10.875" style="0" customWidth="1"/>
  </cols>
  <sheetData>
    <row r="1" ht="13.5" thickBot="1"/>
    <row r="2" spans="2:6" ht="18" thickBot="1">
      <c r="B2" s="75"/>
      <c r="C2" s="76" t="s">
        <v>66</v>
      </c>
      <c r="D2" s="77"/>
      <c r="E2" s="78"/>
      <c r="F2" s="79"/>
    </row>
    <row r="3" spans="2:6" ht="15.75" thickBot="1">
      <c r="B3" s="80"/>
      <c r="C3" s="81" t="s">
        <v>67</v>
      </c>
      <c r="D3" s="81"/>
      <c r="E3" s="82"/>
      <c r="F3" s="83"/>
    </row>
    <row r="4" spans="2:6" ht="12.75">
      <c r="B4" s="84" t="s">
        <v>68</v>
      </c>
      <c r="C4" s="156">
        <v>0.0005</v>
      </c>
      <c r="D4" s="85" t="s">
        <v>69</v>
      </c>
      <c r="E4" s="158">
        <f>C4*25.4</f>
        <v>0.0127</v>
      </c>
      <c r="F4" s="86"/>
    </row>
    <row r="5" spans="2:6" ht="13.5" thickBot="1">
      <c r="B5" s="87" t="s">
        <v>70</v>
      </c>
      <c r="C5" s="157">
        <v>5</v>
      </c>
      <c r="D5" s="88" t="s">
        <v>140</v>
      </c>
      <c r="E5" s="159">
        <f>C5*25.4/1000</f>
        <v>0.127</v>
      </c>
      <c r="F5" s="47"/>
    </row>
    <row r="6" spans="2:6" ht="13.5" thickBot="1">
      <c r="B6" s="89"/>
      <c r="C6" s="90"/>
      <c r="D6" s="91"/>
      <c r="E6" s="91"/>
      <c r="F6" s="92"/>
    </row>
    <row r="7" spans="2:6" ht="15.75" thickBot="1">
      <c r="B7" s="93"/>
      <c r="C7" s="94" t="s">
        <v>71</v>
      </c>
      <c r="D7" s="94"/>
      <c r="E7" s="95"/>
      <c r="F7" s="96"/>
    </row>
    <row r="8" spans="2:6" ht="12.75">
      <c r="B8" s="97" t="s">
        <v>69</v>
      </c>
      <c r="C8" s="156">
        <v>0.017</v>
      </c>
      <c r="D8" s="98" t="s">
        <v>68</v>
      </c>
      <c r="E8" s="158">
        <f>C8/25.4</f>
        <v>0.0006692913385826772</v>
      </c>
      <c r="F8" s="86"/>
    </row>
    <row r="9" spans="2:6" ht="13.5" thickBot="1">
      <c r="B9" s="99" t="s">
        <v>72</v>
      </c>
      <c r="C9" s="88"/>
      <c r="D9" s="100" t="s">
        <v>70</v>
      </c>
      <c r="E9" s="155">
        <f>(C8*1000)/25.4</f>
        <v>0.6692913385826772</v>
      </c>
      <c r="F9" s="47"/>
    </row>
    <row r="11" ht="12.75">
      <c r="B11" t="s">
        <v>73</v>
      </c>
    </row>
    <row r="12" ht="12.75">
      <c r="B12" s="114" t="s">
        <v>74</v>
      </c>
    </row>
  </sheetData>
  <sheetProtection/>
  <printOptions/>
  <pageMargins left="0.75" right="0.75" top="1" bottom="1" header="0.5" footer="0.5"/>
  <pageSetup horizontalDpi="1400" verticalDpi="14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300"/>
  <sheetViews>
    <sheetView zoomScale="85" zoomScaleNormal="85" zoomScalePageLayoutView="0" workbookViewId="0" topLeftCell="C1">
      <pane ySplit="2" topLeftCell="A270" activePane="bottomLeft" state="frozen"/>
      <selection pane="topLeft" activeCell="A1" sqref="A1"/>
      <selection pane="bottomLeft" activeCell="S80" sqref="S80"/>
    </sheetView>
  </sheetViews>
  <sheetFormatPr defaultColWidth="9.125" defaultRowHeight="12.75"/>
  <cols>
    <col min="1" max="1" width="3.125" style="135" customWidth="1"/>
    <col min="2" max="2" width="12.50390625" style="137" customWidth="1"/>
    <col min="3" max="3" width="23.50390625" style="231" customWidth="1"/>
    <col min="4" max="4" width="12.625" style="231" customWidth="1"/>
    <col min="5" max="5" width="11.00390625" style="231" customWidth="1"/>
    <col min="6" max="6" width="16.125" style="231" customWidth="1"/>
    <col min="7" max="7" width="8.625" style="255" customWidth="1"/>
    <col min="8" max="8" width="17.50390625" style="231" customWidth="1"/>
    <col min="9" max="9" width="15.375" style="231" customWidth="1"/>
    <col min="10" max="11" width="7.50390625" style="231" customWidth="1"/>
    <col min="12" max="12" width="7.25390625" style="231" customWidth="1"/>
    <col min="13" max="13" width="11.00390625" style="231" customWidth="1"/>
    <col min="14" max="14" width="6.625" style="231" customWidth="1"/>
    <col min="15" max="15" width="12.50390625" style="231" customWidth="1"/>
    <col min="16" max="16384" width="9.125" style="135" customWidth="1"/>
  </cols>
  <sheetData>
    <row r="1" spans="1:16" ht="50.25" customHeight="1" thickBot="1">
      <c r="A1" s="265" t="s">
        <v>72</v>
      </c>
      <c r="B1" s="263" t="s">
        <v>50</v>
      </c>
      <c r="C1" s="264"/>
      <c r="D1" s="264"/>
      <c r="E1" s="264"/>
      <c r="F1" s="264"/>
      <c r="G1" s="264"/>
      <c r="H1" s="264"/>
      <c r="I1" s="232" t="s">
        <v>272</v>
      </c>
      <c r="J1" s="232"/>
      <c r="K1" s="232"/>
      <c r="L1" s="232"/>
      <c r="M1" s="232"/>
      <c r="N1" s="232"/>
      <c r="O1" s="232"/>
      <c r="P1" s="151"/>
    </row>
    <row r="2" spans="1:16" s="136" customFormat="1" ht="23.25" customHeight="1" thickBot="1">
      <c r="A2" s="266"/>
      <c r="B2" s="53" t="s">
        <v>49</v>
      </c>
      <c r="C2" s="233" t="s">
        <v>275</v>
      </c>
      <c r="D2" s="233" t="s">
        <v>49</v>
      </c>
      <c r="E2" s="226" t="s">
        <v>209</v>
      </c>
      <c r="F2" s="233" t="s">
        <v>235</v>
      </c>
      <c r="G2" s="233" t="s">
        <v>77</v>
      </c>
      <c r="H2" s="233" t="s">
        <v>288</v>
      </c>
      <c r="I2" s="233" t="s">
        <v>271</v>
      </c>
      <c r="J2" s="234" t="s">
        <v>232</v>
      </c>
      <c r="K2" s="233" t="s">
        <v>233</v>
      </c>
      <c r="L2" s="233" t="s">
        <v>234</v>
      </c>
      <c r="M2" s="233" t="s">
        <v>90</v>
      </c>
      <c r="N2" s="235" t="s">
        <v>198</v>
      </c>
      <c r="O2" s="236" t="s">
        <v>147</v>
      </c>
      <c r="P2" s="152"/>
    </row>
    <row r="3" spans="1:15" ht="12.75">
      <c r="A3" s="139"/>
      <c r="B3" s="52" t="s">
        <v>75</v>
      </c>
      <c r="C3" s="237" t="s">
        <v>274</v>
      </c>
      <c r="D3" s="237" t="s">
        <v>75</v>
      </c>
      <c r="E3" s="227" t="s">
        <v>76</v>
      </c>
      <c r="F3" s="237" t="s">
        <v>246</v>
      </c>
      <c r="G3" s="237">
        <v>70</v>
      </c>
      <c r="H3" s="237" t="s">
        <v>273</v>
      </c>
      <c r="I3" s="238">
        <v>0.05</v>
      </c>
      <c r="J3" s="238"/>
      <c r="K3" s="237"/>
      <c r="L3" s="237"/>
      <c r="M3" s="237" t="s">
        <v>162</v>
      </c>
      <c r="N3" s="237">
        <v>134</v>
      </c>
      <c r="O3" s="239"/>
    </row>
    <row r="4" spans="1:15" ht="12.75">
      <c r="A4" s="139"/>
      <c r="B4" s="50" t="s">
        <v>75</v>
      </c>
      <c r="C4" s="237" t="s">
        <v>274</v>
      </c>
      <c r="D4" s="237" t="s">
        <v>75</v>
      </c>
      <c r="E4" s="224" t="s">
        <v>78</v>
      </c>
      <c r="F4" s="237" t="s">
        <v>246</v>
      </c>
      <c r="G4" s="171">
        <v>61</v>
      </c>
      <c r="H4" s="171" t="s">
        <v>273</v>
      </c>
      <c r="I4" s="240">
        <v>0.075</v>
      </c>
      <c r="J4" s="240"/>
      <c r="K4" s="171"/>
      <c r="L4" s="171"/>
      <c r="M4" s="171" t="s">
        <v>162</v>
      </c>
      <c r="N4" s="171">
        <v>134</v>
      </c>
      <c r="O4" s="241"/>
    </row>
    <row r="5" spans="1:16" ht="12.75">
      <c r="A5" s="139"/>
      <c r="B5" s="50" t="s">
        <v>75</v>
      </c>
      <c r="C5" s="171" t="s">
        <v>274</v>
      </c>
      <c r="D5" s="237" t="s">
        <v>75</v>
      </c>
      <c r="E5" s="224" t="s">
        <v>79</v>
      </c>
      <c r="F5" s="237" t="s">
        <v>246</v>
      </c>
      <c r="G5" s="171">
        <v>45</v>
      </c>
      <c r="H5" s="171" t="s">
        <v>273</v>
      </c>
      <c r="I5" s="240">
        <v>0.1</v>
      </c>
      <c r="J5" s="240"/>
      <c r="K5" s="171"/>
      <c r="L5" s="171"/>
      <c r="M5" s="171" t="s">
        <v>162</v>
      </c>
      <c r="N5" s="171">
        <v>134</v>
      </c>
      <c r="O5" s="241"/>
      <c r="P5" s="135" t="s">
        <v>72</v>
      </c>
    </row>
    <row r="6" spans="1:15" ht="12.75">
      <c r="A6" s="139"/>
      <c r="B6" s="50" t="s">
        <v>75</v>
      </c>
      <c r="C6" s="171" t="s">
        <v>274</v>
      </c>
      <c r="D6" s="237" t="s">
        <v>75</v>
      </c>
      <c r="E6" s="224" t="s">
        <v>79</v>
      </c>
      <c r="F6" s="237" t="s">
        <v>246</v>
      </c>
      <c r="G6" s="171">
        <v>53</v>
      </c>
      <c r="H6" s="171" t="s">
        <v>273</v>
      </c>
      <c r="I6" s="240">
        <v>0.125</v>
      </c>
      <c r="J6" s="240"/>
      <c r="K6" s="171"/>
      <c r="L6" s="171"/>
      <c r="M6" s="171" t="s">
        <v>162</v>
      </c>
      <c r="N6" s="171">
        <v>134</v>
      </c>
      <c r="O6" s="241"/>
    </row>
    <row r="7" spans="1:15" ht="12.75">
      <c r="A7" s="139"/>
      <c r="B7" s="50" t="s">
        <v>75</v>
      </c>
      <c r="C7" s="171" t="s">
        <v>274</v>
      </c>
      <c r="D7" s="237" t="s">
        <v>75</v>
      </c>
      <c r="E7" s="224" t="s">
        <v>80</v>
      </c>
      <c r="F7" s="237" t="s">
        <v>246</v>
      </c>
      <c r="G7" s="171">
        <v>48</v>
      </c>
      <c r="H7" s="171" t="s">
        <v>273</v>
      </c>
      <c r="I7" s="240">
        <v>0.15</v>
      </c>
      <c r="J7" s="240"/>
      <c r="K7" s="171"/>
      <c r="L7" s="171"/>
      <c r="M7" s="171" t="s">
        <v>162</v>
      </c>
      <c r="N7" s="171">
        <v>134</v>
      </c>
      <c r="O7" s="241"/>
    </row>
    <row r="8" spans="1:15" ht="12.75">
      <c r="A8" s="139"/>
      <c r="B8" s="50" t="s">
        <v>75</v>
      </c>
      <c r="C8" s="171" t="s">
        <v>274</v>
      </c>
      <c r="D8" s="237" t="s">
        <v>75</v>
      </c>
      <c r="E8" s="224" t="s">
        <v>81</v>
      </c>
      <c r="F8" s="237" t="s">
        <v>246</v>
      </c>
      <c r="G8" s="171">
        <v>41</v>
      </c>
      <c r="H8" s="171" t="s">
        <v>273</v>
      </c>
      <c r="I8" s="240">
        <v>0.18</v>
      </c>
      <c r="J8" s="240"/>
      <c r="K8" s="171"/>
      <c r="L8" s="171"/>
      <c r="M8" s="171" t="s">
        <v>162</v>
      </c>
      <c r="N8" s="171">
        <v>134</v>
      </c>
      <c r="O8" s="241"/>
    </row>
    <row r="9" spans="1:15" ht="12.75">
      <c r="A9" s="139"/>
      <c r="B9" s="50" t="s">
        <v>75</v>
      </c>
      <c r="C9" s="171" t="s">
        <v>274</v>
      </c>
      <c r="D9" s="237" t="s">
        <v>75</v>
      </c>
      <c r="E9" s="224" t="s">
        <v>81</v>
      </c>
      <c r="F9" s="237" t="s">
        <v>246</v>
      </c>
      <c r="G9" s="171">
        <v>44</v>
      </c>
      <c r="H9" s="171" t="s">
        <v>273</v>
      </c>
      <c r="I9" s="240">
        <v>0.2</v>
      </c>
      <c r="J9" s="240"/>
      <c r="K9" s="171"/>
      <c r="L9" s="171"/>
      <c r="M9" s="171" t="s">
        <v>162</v>
      </c>
      <c r="N9" s="171">
        <v>134</v>
      </c>
      <c r="O9" s="241"/>
    </row>
    <row r="10" spans="1:15" ht="12.75">
      <c r="A10" s="139"/>
      <c r="B10" s="50" t="s">
        <v>75</v>
      </c>
      <c r="C10" s="171" t="s">
        <v>274</v>
      </c>
      <c r="D10" s="237" t="s">
        <v>75</v>
      </c>
      <c r="E10" s="224" t="s">
        <v>82</v>
      </c>
      <c r="F10" s="237" t="s">
        <v>246</v>
      </c>
      <c r="G10" s="171">
        <v>49</v>
      </c>
      <c r="H10" s="171" t="s">
        <v>273</v>
      </c>
      <c r="I10" s="240">
        <v>0.225</v>
      </c>
      <c r="J10" s="240"/>
      <c r="K10" s="171"/>
      <c r="L10" s="171"/>
      <c r="M10" s="171" t="s">
        <v>162</v>
      </c>
      <c r="N10" s="171">
        <v>134</v>
      </c>
      <c r="O10" s="241"/>
    </row>
    <row r="11" spans="1:15" ht="12.75">
      <c r="A11" s="139"/>
      <c r="B11" s="50" t="s">
        <v>75</v>
      </c>
      <c r="C11" s="171" t="s">
        <v>274</v>
      </c>
      <c r="D11" s="237" t="s">
        <v>75</v>
      </c>
      <c r="E11" s="224" t="s">
        <v>82</v>
      </c>
      <c r="F11" s="237" t="s">
        <v>246</v>
      </c>
      <c r="G11" s="171">
        <v>53</v>
      </c>
      <c r="H11" s="171" t="s">
        <v>273</v>
      </c>
      <c r="I11" s="240">
        <v>0.25</v>
      </c>
      <c r="J11" s="240"/>
      <c r="K11" s="171"/>
      <c r="L11" s="171"/>
      <c r="M11" s="171" t="s">
        <v>162</v>
      </c>
      <c r="N11" s="171">
        <v>134</v>
      </c>
      <c r="O11" s="241" t="s">
        <v>154</v>
      </c>
    </row>
    <row r="12" spans="1:15" ht="12.75">
      <c r="A12" s="139"/>
      <c r="B12" s="50" t="s">
        <v>75</v>
      </c>
      <c r="C12" s="171" t="s">
        <v>274</v>
      </c>
      <c r="D12" s="237" t="s">
        <v>75</v>
      </c>
      <c r="E12" s="224" t="s">
        <v>83</v>
      </c>
      <c r="F12" s="237" t="s">
        <v>246</v>
      </c>
      <c r="G12" s="171">
        <v>48</v>
      </c>
      <c r="H12" s="171" t="s">
        <v>273</v>
      </c>
      <c r="I12" s="240">
        <v>0.3</v>
      </c>
      <c r="J12" s="240"/>
      <c r="K12" s="171"/>
      <c r="L12" s="171"/>
      <c r="M12" s="171" t="s">
        <v>162</v>
      </c>
      <c r="N12" s="171">
        <v>134</v>
      </c>
      <c r="O12" s="241"/>
    </row>
    <row r="13" spans="1:15" ht="12.75">
      <c r="A13" s="139"/>
      <c r="B13" s="50" t="s">
        <v>75</v>
      </c>
      <c r="C13" s="171" t="s">
        <v>274</v>
      </c>
      <c r="D13" s="237" t="s">
        <v>75</v>
      </c>
      <c r="E13" s="224" t="s">
        <v>84</v>
      </c>
      <c r="F13" s="237" t="s">
        <v>246</v>
      </c>
      <c r="G13" s="171">
        <v>41</v>
      </c>
      <c r="H13" s="171" t="s">
        <v>273</v>
      </c>
      <c r="I13" s="240">
        <v>0.36</v>
      </c>
      <c r="J13" s="240"/>
      <c r="K13" s="171"/>
      <c r="L13" s="171"/>
      <c r="M13" s="171" t="s">
        <v>162</v>
      </c>
      <c r="N13" s="171">
        <v>134</v>
      </c>
      <c r="O13" s="241"/>
    </row>
    <row r="14" spans="1:15" ht="12.75">
      <c r="A14" s="139"/>
      <c r="B14" s="50" t="s">
        <v>75</v>
      </c>
      <c r="C14" s="171" t="s">
        <v>274</v>
      </c>
      <c r="D14" s="237" t="s">
        <v>75</v>
      </c>
      <c r="E14" s="224" t="s">
        <v>84</v>
      </c>
      <c r="F14" s="237" t="s">
        <v>246</v>
      </c>
      <c r="G14" s="171">
        <v>44</v>
      </c>
      <c r="H14" s="171" t="s">
        <v>273</v>
      </c>
      <c r="I14" s="240">
        <v>0.38</v>
      </c>
      <c r="J14" s="240"/>
      <c r="K14" s="171"/>
      <c r="L14" s="171"/>
      <c r="M14" s="171" t="s">
        <v>162</v>
      </c>
      <c r="N14" s="171">
        <v>134</v>
      </c>
      <c r="O14" s="241"/>
    </row>
    <row r="15" spans="1:15" ht="12.75">
      <c r="A15" s="139"/>
      <c r="B15" s="50" t="s">
        <v>75</v>
      </c>
      <c r="C15" s="171" t="s">
        <v>274</v>
      </c>
      <c r="D15" s="237" t="s">
        <v>75</v>
      </c>
      <c r="E15" s="224" t="s">
        <v>84</v>
      </c>
      <c r="F15" s="237" t="s">
        <v>246</v>
      </c>
      <c r="G15" s="171">
        <v>47.5</v>
      </c>
      <c r="H15" s="171" t="s">
        <v>273</v>
      </c>
      <c r="I15" s="240">
        <v>0.41</v>
      </c>
      <c r="J15" s="240"/>
      <c r="K15" s="171"/>
      <c r="L15" s="171"/>
      <c r="M15" s="171" t="s">
        <v>162</v>
      </c>
      <c r="N15" s="171">
        <v>134</v>
      </c>
      <c r="O15" s="241"/>
    </row>
    <row r="16" spans="1:15" ht="12.75">
      <c r="A16" s="139"/>
      <c r="B16" s="50" t="s">
        <v>75</v>
      </c>
      <c r="C16" s="171" t="s">
        <v>274</v>
      </c>
      <c r="D16" s="237" t="s">
        <v>75</v>
      </c>
      <c r="E16" s="224" t="s">
        <v>86</v>
      </c>
      <c r="F16" s="237" t="s">
        <v>246</v>
      </c>
      <c r="G16" s="171">
        <v>41</v>
      </c>
      <c r="H16" s="171" t="s">
        <v>273</v>
      </c>
      <c r="I16" s="240">
        <v>0.51</v>
      </c>
      <c r="J16" s="240"/>
      <c r="K16" s="171"/>
      <c r="L16" s="171"/>
      <c r="M16" s="171" t="s">
        <v>162</v>
      </c>
      <c r="N16" s="171">
        <v>134</v>
      </c>
      <c r="O16" s="241"/>
    </row>
    <row r="17" spans="1:15" ht="12.75">
      <c r="A17" s="139"/>
      <c r="B17" s="50" t="s">
        <v>75</v>
      </c>
      <c r="C17" s="171" t="s">
        <v>274</v>
      </c>
      <c r="D17" s="237" t="s">
        <v>75</v>
      </c>
      <c r="E17" s="224" t="s">
        <v>85</v>
      </c>
      <c r="F17" s="237" t="s">
        <v>246</v>
      </c>
      <c r="G17" s="171">
        <v>44</v>
      </c>
      <c r="H17" s="171" t="s">
        <v>273</v>
      </c>
      <c r="I17" s="240">
        <v>0.8</v>
      </c>
      <c r="J17" s="240"/>
      <c r="K17" s="171"/>
      <c r="L17" s="171"/>
      <c r="M17" s="171" t="s">
        <v>162</v>
      </c>
      <c r="N17" s="171">
        <v>134</v>
      </c>
      <c r="O17" s="241"/>
    </row>
    <row r="18" spans="1:15" ht="12.75">
      <c r="A18" s="139"/>
      <c r="B18" s="50" t="s">
        <v>75</v>
      </c>
      <c r="C18" s="171" t="s">
        <v>274</v>
      </c>
      <c r="D18" s="237" t="s">
        <v>75</v>
      </c>
      <c r="E18" s="224" t="s">
        <v>87</v>
      </c>
      <c r="F18" s="237" t="s">
        <v>246</v>
      </c>
      <c r="G18" s="171">
        <v>44</v>
      </c>
      <c r="H18" s="171" t="s">
        <v>273</v>
      </c>
      <c r="I18" s="240">
        <v>1</v>
      </c>
      <c r="J18" s="240"/>
      <c r="K18" s="171"/>
      <c r="L18" s="171"/>
      <c r="M18" s="171" t="s">
        <v>162</v>
      </c>
      <c r="N18" s="171">
        <v>134</v>
      </c>
      <c r="O18" s="241"/>
    </row>
    <row r="19" spans="1:15" ht="12.75">
      <c r="A19" s="139"/>
      <c r="B19" s="50" t="s">
        <v>75</v>
      </c>
      <c r="C19" s="171" t="s">
        <v>274</v>
      </c>
      <c r="D19" s="237" t="s">
        <v>75</v>
      </c>
      <c r="E19" s="224" t="s">
        <v>88</v>
      </c>
      <c r="F19" s="237" t="s">
        <v>246</v>
      </c>
      <c r="G19" s="171">
        <v>44</v>
      </c>
      <c r="H19" s="171" t="s">
        <v>273</v>
      </c>
      <c r="I19" s="240">
        <v>1.2</v>
      </c>
      <c r="J19" s="240"/>
      <c r="K19" s="171"/>
      <c r="L19" s="171"/>
      <c r="M19" s="171" t="s">
        <v>162</v>
      </c>
      <c r="N19" s="171">
        <v>134</v>
      </c>
      <c r="O19" s="241"/>
    </row>
    <row r="20" spans="1:15" ht="12.75">
      <c r="A20" s="139"/>
      <c r="B20" s="50"/>
      <c r="C20" s="171"/>
      <c r="D20" s="237"/>
      <c r="E20" s="224"/>
      <c r="F20" s="237"/>
      <c r="G20" s="171"/>
      <c r="H20" s="171"/>
      <c r="I20" s="240"/>
      <c r="J20" s="240"/>
      <c r="K20" s="171"/>
      <c r="L20" s="171"/>
      <c r="M20" s="171"/>
      <c r="N20" s="171"/>
      <c r="O20" s="241"/>
    </row>
    <row r="21" spans="1:15" ht="12.75">
      <c r="A21" s="139"/>
      <c r="B21" s="50"/>
      <c r="C21" s="171"/>
      <c r="D21" s="237"/>
      <c r="E21" s="224"/>
      <c r="F21" s="237"/>
      <c r="G21" s="171"/>
      <c r="H21" s="171"/>
      <c r="I21" s="240"/>
      <c r="J21" s="240"/>
      <c r="K21" s="171"/>
      <c r="L21" s="171"/>
      <c r="M21" s="171"/>
      <c r="N21" s="171"/>
      <c r="O21" s="241"/>
    </row>
    <row r="22" spans="1:15" ht="12.75">
      <c r="A22" s="139"/>
      <c r="B22" s="50"/>
      <c r="C22" s="171"/>
      <c r="D22" s="237"/>
      <c r="E22" s="224"/>
      <c r="F22" s="237"/>
      <c r="G22" s="171"/>
      <c r="H22" s="171"/>
      <c r="I22" s="240"/>
      <c r="J22" s="240"/>
      <c r="K22" s="171"/>
      <c r="L22" s="171"/>
      <c r="M22" s="171"/>
      <c r="N22" s="171"/>
      <c r="O22" s="241"/>
    </row>
    <row r="23" spans="1:15" ht="12.75">
      <c r="A23" s="139"/>
      <c r="B23" s="52" t="s">
        <v>75</v>
      </c>
      <c r="C23" s="237" t="s">
        <v>274</v>
      </c>
      <c r="D23" s="237" t="s">
        <v>75</v>
      </c>
      <c r="E23" s="227">
        <v>106</v>
      </c>
      <c r="F23" s="237" t="s">
        <v>246</v>
      </c>
      <c r="G23" s="237">
        <v>70</v>
      </c>
      <c r="H23" s="237" t="s">
        <v>89</v>
      </c>
      <c r="I23" s="238">
        <v>0.05</v>
      </c>
      <c r="J23" s="240"/>
      <c r="K23" s="171">
        <v>0.018</v>
      </c>
      <c r="L23" s="171" t="s">
        <v>236</v>
      </c>
      <c r="M23" s="171" t="s">
        <v>162</v>
      </c>
      <c r="N23" s="242">
        <v>134</v>
      </c>
      <c r="O23" s="241"/>
    </row>
    <row r="24" spans="1:15" ht="12.75">
      <c r="A24" s="139"/>
      <c r="B24" s="50" t="s">
        <v>75</v>
      </c>
      <c r="C24" s="171" t="s">
        <v>274</v>
      </c>
      <c r="D24" s="237" t="s">
        <v>75</v>
      </c>
      <c r="E24" s="224">
        <v>1080</v>
      </c>
      <c r="F24" s="237" t="s">
        <v>246</v>
      </c>
      <c r="G24" s="171">
        <v>62</v>
      </c>
      <c r="H24" s="237" t="s">
        <v>91</v>
      </c>
      <c r="I24" s="238">
        <v>0.073</v>
      </c>
      <c r="J24" s="240"/>
      <c r="K24" s="171">
        <v>0.018</v>
      </c>
      <c r="L24" s="171" t="s">
        <v>236</v>
      </c>
      <c r="M24" s="171" t="s">
        <v>162</v>
      </c>
      <c r="N24" s="242">
        <v>134</v>
      </c>
      <c r="O24" s="241"/>
    </row>
    <row r="25" spans="1:15" ht="12.75">
      <c r="A25" s="139"/>
      <c r="B25" s="50" t="s">
        <v>75</v>
      </c>
      <c r="C25" s="171" t="s">
        <v>274</v>
      </c>
      <c r="D25" s="237" t="s">
        <v>75</v>
      </c>
      <c r="E25" s="224">
        <v>1080</v>
      </c>
      <c r="F25" s="237" t="s">
        <v>246</v>
      </c>
      <c r="G25" s="171">
        <v>64</v>
      </c>
      <c r="H25" s="237" t="s">
        <v>92</v>
      </c>
      <c r="I25" s="238">
        <v>0.078</v>
      </c>
      <c r="J25" s="240"/>
      <c r="K25" s="171">
        <v>0.018</v>
      </c>
      <c r="L25" s="171" t="s">
        <v>236</v>
      </c>
      <c r="M25" s="171" t="s">
        <v>162</v>
      </c>
      <c r="N25" s="242">
        <v>134</v>
      </c>
      <c r="O25" s="241"/>
    </row>
    <row r="26" spans="1:15" ht="12.75">
      <c r="A26" s="139"/>
      <c r="B26" s="50" t="s">
        <v>75</v>
      </c>
      <c r="C26" s="171" t="s">
        <v>274</v>
      </c>
      <c r="D26" s="237" t="s">
        <v>75</v>
      </c>
      <c r="E26" s="224">
        <v>1080</v>
      </c>
      <c r="F26" s="237" t="s">
        <v>246</v>
      </c>
      <c r="G26" s="171">
        <v>62</v>
      </c>
      <c r="H26" s="237" t="s">
        <v>93</v>
      </c>
      <c r="I26" s="238">
        <v>0.073</v>
      </c>
      <c r="J26" s="240"/>
      <c r="K26" s="171">
        <v>0.018</v>
      </c>
      <c r="L26" s="171" t="s">
        <v>236</v>
      </c>
      <c r="M26" s="171" t="s">
        <v>162</v>
      </c>
      <c r="N26" s="242">
        <v>134</v>
      </c>
      <c r="O26" s="241"/>
    </row>
    <row r="27" spans="1:15" ht="12.75">
      <c r="A27" s="139"/>
      <c r="B27" s="50" t="s">
        <v>75</v>
      </c>
      <c r="C27" s="171" t="s">
        <v>274</v>
      </c>
      <c r="D27" s="237" t="s">
        <v>75</v>
      </c>
      <c r="E27" s="224">
        <v>2113</v>
      </c>
      <c r="F27" s="237" t="s">
        <v>246</v>
      </c>
      <c r="G27" s="171">
        <v>56</v>
      </c>
      <c r="H27" s="237" t="s">
        <v>94</v>
      </c>
      <c r="I27" s="238">
        <v>0.103</v>
      </c>
      <c r="J27" s="240"/>
      <c r="K27" s="171">
        <v>0.018</v>
      </c>
      <c r="L27" s="171" t="s">
        <v>236</v>
      </c>
      <c r="M27" s="171" t="s">
        <v>162</v>
      </c>
      <c r="N27" s="242">
        <v>134</v>
      </c>
      <c r="O27" s="241"/>
    </row>
    <row r="28" spans="1:15" ht="12.75">
      <c r="A28" s="139"/>
      <c r="B28" s="50" t="s">
        <v>75</v>
      </c>
      <c r="C28" s="171" t="s">
        <v>274</v>
      </c>
      <c r="D28" s="237" t="s">
        <v>75</v>
      </c>
      <c r="E28" s="224">
        <v>2125</v>
      </c>
      <c r="F28" s="237" t="s">
        <v>246</v>
      </c>
      <c r="G28" s="171">
        <v>55</v>
      </c>
      <c r="H28" s="237" t="s">
        <v>95</v>
      </c>
      <c r="I28" s="238">
        <v>0.109</v>
      </c>
      <c r="J28" s="240"/>
      <c r="K28" s="171">
        <v>0.018</v>
      </c>
      <c r="L28" s="171" t="s">
        <v>236</v>
      </c>
      <c r="M28" s="171" t="s">
        <v>162</v>
      </c>
      <c r="N28" s="242">
        <v>134</v>
      </c>
      <c r="O28" s="241"/>
    </row>
    <row r="29" spans="1:15" ht="12.75">
      <c r="A29" s="139"/>
      <c r="B29" s="50" t="s">
        <v>75</v>
      </c>
      <c r="C29" s="171" t="s">
        <v>274</v>
      </c>
      <c r="D29" s="237" t="s">
        <v>75</v>
      </c>
      <c r="E29" s="224">
        <v>2125</v>
      </c>
      <c r="F29" s="237" t="s">
        <v>246</v>
      </c>
      <c r="G29" s="171">
        <v>55</v>
      </c>
      <c r="H29" s="237" t="s">
        <v>96</v>
      </c>
      <c r="I29" s="238">
        <v>0.109</v>
      </c>
      <c r="J29" s="240"/>
      <c r="K29" s="171">
        <v>0.018</v>
      </c>
      <c r="L29" s="171" t="s">
        <v>236</v>
      </c>
      <c r="M29" s="171" t="s">
        <v>162</v>
      </c>
      <c r="N29" s="242">
        <v>134</v>
      </c>
      <c r="O29" s="241"/>
    </row>
    <row r="30" spans="1:15" ht="12.75">
      <c r="A30" s="139"/>
      <c r="B30" s="50" t="s">
        <v>75</v>
      </c>
      <c r="C30" s="171" t="s">
        <v>274</v>
      </c>
      <c r="D30" s="237" t="s">
        <v>75</v>
      </c>
      <c r="E30" s="224">
        <v>2125</v>
      </c>
      <c r="F30" s="237" t="s">
        <v>246</v>
      </c>
      <c r="G30" s="171">
        <v>57</v>
      </c>
      <c r="H30" s="237" t="s">
        <v>97</v>
      </c>
      <c r="I30" s="238">
        <v>0.115</v>
      </c>
      <c r="J30" s="240"/>
      <c r="K30" s="171">
        <v>0.018</v>
      </c>
      <c r="L30" s="171" t="s">
        <v>236</v>
      </c>
      <c r="M30" s="171" t="s">
        <v>162</v>
      </c>
      <c r="N30" s="242">
        <v>134</v>
      </c>
      <c r="O30" s="241"/>
    </row>
    <row r="31" spans="1:15" ht="12.75">
      <c r="A31" s="139"/>
      <c r="B31" s="50" t="s">
        <v>75</v>
      </c>
      <c r="C31" s="171" t="s">
        <v>274</v>
      </c>
      <c r="D31" s="237" t="s">
        <v>75</v>
      </c>
      <c r="E31" s="224">
        <v>2116</v>
      </c>
      <c r="F31" s="237" t="s">
        <v>246</v>
      </c>
      <c r="G31" s="171">
        <v>50</v>
      </c>
      <c r="H31" s="237" t="s">
        <v>98</v>
      </c>
      <c r="I31" s="238">
        <v>0.115</v>
      </c>
      <c r="J31" s="240"/>
      <c r="K31" s="171">
        <v>0.018</v>
      </c>
      <c r="L31" s="171" t="s">
        <v>236</v>
      </c>
      <c r="M31" s="171" t="s">
        <v>162</v>
      </c>
      <c r="N31" s="242">
        <v>134</v>
      </c>
      <c r="O31" s="241" t="s">
        <v>143</v>
      </c>
    </row>
    <row r="32" spans="1:15" ht="12.75">
      <c r="A32" s="139"/>
      <c r="B32" s="50" t="s">
        <v>75</v>
      </c>
      <c r="C32" s="171" t="s">
        <v>274</v>
      </c>
      <c r="D32" s="237" t="s">
        <v>75</v>
      </c>
      <c r="E32" s="224">
        <v>2116</v>
      </c>
      <c r="F32" s="237" t="s">
        <v>246</v>
      </c>
      <c r="G32" s="171">
        <v>53</v>
      </c>
      <c r="H32" s="237" t="s">
        <v>99</v>
      </c>
      <c r="I32" s="238">
        <v>0.125</v>
      </c>
      <c r="J32" s="240"/>
      <c r="K32" s="171">
        <v>0.018</v>
      </c>
      <c r="L32" s="171" t="s">
        <v>236</v>
      </c>
      <c r="M32" s="171" t="s">
        <v>162</v>
      </c>
      <c r="N32" s="242">
        <v>134</v>
      </c>
      <c r="O32" s="241" t="s">
        <v>142</v>
      </c>
    </row>
    <row r="33" spans="1:15" ht="12.75">
      <c r="A33" s="139"/>
      <c r="B33" s="50" t="s">
        <v>75</v>
      </c>
      <c r="C33" s="171" t="s">
        <v>274</v>
      </c>
      <c r="D33" s="237" t="s">
        <v>75</v>
      </c>
      <c r="E33" s="224">
        <v>2165</v>
      </c>
      <c r="F33" s="237" t="s">
        <v>246</v>
      </c>
      <c r="G33" s="171">
        <v>53</v>
      </c>
      <c r="H33" s="237" t="s">
        <v>100</v>
      </c>
      <c r="I33" s="238">
        <v>0.146</v>
      </c>
      <c r="J33" s="240"/>
      <c r="K33" s="171">
        <v>0.018</v>
      </c>
      <c r="L33" s="171" t="s">
        <v>236</v>
      </c>
      <c r="M33" s="171" t="s">
        <v>162</v>
      </c>
      <c r="N33" s="242">
        <v>134</v>
      </c>
      <c r="O33" s="241"/>
    </row>
    <row r="34" spans="1:15" ht="12.75">
      <c r="A34" s="139"/>
      <c r="B34" s="50" t="s">
        <v>75</v>
      </c>
      <c r="C34" s="171" t="s">
        <v>274</v>
      </c>
      <c r="D34" s="237" t="s">
        <v>75</v>
      </c>
      <c r="E34" s="224">
        <v>2157</v>
      </c>
      <c r="F34" s="237" t="s">
        <v>246</v>
      </c>
      <c r="G34" s="171">
        <v>52</v>
      </c>
      <c r="H34" s="237" t="s">
        <v>101</v>
      </c>
      <c r="I34" s="238">
        <v>0.168</v>
      </c>
      <c r="J34" s="240"/>
      <c r="K34" s="171">
        <v>0.018</v>
      </c>
      <c r="L34" s="171" t="s">
        <v>236</v>
      </c>
      <c r="M34" s="171" t="s">
        <v>162</v>
      </c>
      <c r="N34" s="242">
        <v>134</v>
      </c>
      <c r="O34" s="241" t="s">
        <v>143</v>
      </c>
    </row>
    <row r="35" spans="1:15" ht="12.75">
      <c r="A35" s="139"/>
      <c r="B35" s="50" t="s">
        <v>75</v>
      </c>
      <c r="C35" s="171" t="s">
        <v>274</v>
      </c>
      <c r="D35" s="237" t="s">
        <v>75</v>
      </c>
      <c r="E35" s="224">
        <v>7628</v>
      </c>
      <c r="F35" s="237" t="s">
        <v>246</v>
      </c>
      <c r="G35" s="171">
        <v>47.5</v>
      </c>
      <c r="H35" s="237" t="s">
        <v>102</v>
      </c>
      <c r="I35" s="238">
        <v>0.208</v>
      </c>
      <c r="J35" s="240"/>
      <c r="K35" s="171">
        <v>0.018</v>
      </c>
      <c r="L35" s="171" t="s">
        <v>236</v>
      </c>
      <c r="M35" s="171" t="s">
        <v>162</v>
      </c>
      <c r="N35" s="242">
        <v>134</v>
      </c>
      <c r="O35" s="241"/>
    </row>
    <row r="36" spans="1:15" ht="12.75">
      <c r="A36" s="139"/>
      <c r="B36" s="50" t="s">
        <v>75</v>
      </c>
      <c r="C36" s="171" t="s">
        <v>274</v>
      </c>
      <c r="D36" s="237" t="s">
        <v>75</v>
      </c>
      <c r="E36" s="224">
        <v>7628</v>
      </c>
      <c r="F36" s="237" t="s">
        <v>246</v>
      </c>
      <c r="G36" s="171">
        <v>42</v>
      </c>
      <c r="H36" s="237" t="s">
        <v>103</v>
      </c>
      <c r="I36" s="238">
        <v>0.182</v>
      </c>
      <c r="J36" s="240"/>
      <c r="K36" s="171">
        <v>0.018</v>
      </c>
      <c r="L36" s="171" t="s">
        <v>236</v>
      </c>
      <c r="M36" s="171" t="s">
        <v>162</v>
      </c>
      <c r="N36" s="171">
        <v>134</v>
      </c>
      <c r="O36" s="241"/>
    </row>
    <row r="37" spans="1:15" ht="12.75">
      <c r="A37" s="139"/>
      <c r="B37" s="50" t="s">
        <v>75</v>
      </c>
      <c r="C37" s="171" t="s">
        <v>274</v>
      </c>
      <c r="D37" s="237" t="s">
        <v>75</v>
      </c>
      <c r="E37" s="224">
        <v>7628</v>
      </c>
      <c r="F37" s="237" t="s">
        <v>246</v>
      </c>
      <c r="G37" s="171">
        <v>44</v>
      </c>
      <c r="H37" s="237" t="s">
        <v>104</v>
      </c>
      <c r="I37" s="238">
        <v>0.191</v>
      </c>
      <c r="J37" s="240"/>
      <c r="K37" s="171">
        <v>0.018</v>
      </c>
      <c r="L37" s="171" t="s">
        <v>236</v>
      </c>
      <c r="M37" s="171" t="s">
        <v>162</v>
      </c>
      <c r="N37" s="171">
        <v>134</v>
      </c>
      <c r="O37" s="241"/>
    </row>
    <row r="38" spans="1:15" ht="12.75">
      <c r="A38" s="139"/>
      <c r="B38" s="50" t="s">
        <v>75</v>
      </c>
      <c r="C38" s="171" t="s">
        <v>274</v>
      </c>
      <c r="D38" s="237" t="s">
        <v>75</v>
      </c>
      <c r="E38" s="224">
        <v>7628</v>
      </c>
      <c r="F38" s="237" t="s">
        <v>246</v>
      </c>
      <c r="G38" s="171">
        <v>44</v>
      </c>
      <c r="H38" s="237" t="s">
        <v>105</v>
      </c>
      <c r="I38" s="238">
        <v>0.191</v>
      </c>
      <c r="J38" s="240"/>
      <c r="K38" s="171">
        <v>0.018</v>
      </c>
      <c r="L38" s="171" t="s">
        <v>236</v>
      </c>
      <c r="M38" s="171" t="s">
        <v>162</v>
      </c>
      <c r="N38" s="171">
        <v>134</v>
      </c>
      <c r="O38" s="241"/>
    </row>
    <row r="39" spans="1:15" ht="12.75">
      <c r="A39" s="139"/>
      <c r="B39" s="50" t="s">
        <v>75</v>
      </c>
      <c r="C39" s="171" t="s">
        <v>274</v>
      </c>
      <c r="D39" s="237" t="s">
        <v>75</v>
      </c>
      <c r="E39" s="224">
        <v>2116</v>
      </c>
      <c r="F39" s="237" t="s">
        <v>246</v>
      </c>
      <c r="G39" s="171">
        <v>45</v>
      </c>
      <c r="H39" s="237" t="s">
        <v>121</v>
      </c>
      <c r="I39" s="238">
        <v>0.1</v>
      </c>
      <c r="J39" s="240">
        <v>4.75</v>
      </c>
      <c r="K39" s="171">
        <v>0.018</v>
      </c>
      <c r="L39" s="171" t="s">
        <v>236</v>
      </c>
      <c r="M39" s="171" t="s">
        <v>162</v>
      </c>
      <c r="N39" s="171">
        <v>134</v>
      </c>
      <c r="O39" s="241" t="s">
        <v>142</v>
      </c>
    </row>
    <row r="40" spans="1:15" ht="12.75">
      <c r="A40" s="139"/>
      <c r="B40" s="50" t="s">
        <v>75</v>
      </c>
      <c r="C40" s="171" t="s">
        <v>274</v>
      </c>
      <c r="D40" s="237" t="s">
        <v>75</v>
      </c>
      <c r="E40" s="224">
        <v>2116</v>
      </c>
      <c r="F40" s="237" t="s">
        <v>246</v>
      </c>
      <c r="G40" s="171">
        <v>53</v>
      </c>
      <c r="H40" s="237" t="s">
        <v>121</v>
      </c>
      <c r="I40" s="238">
        <v>0.125</v>
      </c>
      <c r="J40" s="240">
        <v>4.57</v>
      </c>
      <c r="K40" s="171">
        <v>0.018</v>
      </c>
      <c r="L40" s="171" t="s">
        <v>236</v>
      </c>
      <c r="M40" s="171" t="s">
        <v>162</v>
      </c>
      <c r="N40" s="171">
        <v>134</v>
      </c>
      <c r="O40" s="241" t="s">
        <v>142</v>
      </c>
    </row>
    <row r="41" spans="1:15" ht="12.75">
      <c r="A41" s="139"/>
      <c r="B41" s="50" t="s">
        <v>75</v>
      </c>
      <c r="C41" s="171" t="s">
        <v>274</v>
      </c>
      <c r="D41" s="237" t="s">
        <v>75</v>
      </c>
      <c r="E41" s="224">
        <v>2157</v>
      </c>
      <c r="F41" s="237" t="s">
        <v>246</v>
      </c>
      <c r="G41" s="171">
        <v>48</v>
      </c>
      <c r="H41" s="237" t="s">
        <v>121</v>
      </c>
      <c r="I41" s="238">
        <v>0.15</v>
      </c>
      <c r="J41" s="240">
        <v>4.68</v>
      </c>
      <c r="K41" s="171">
        <v>0.018</v>
      </c>
      <c r="L41" s="171" t="s">
        <v>236</v>
      </c>
      <c r="M41" s="171" t="s">
        <v>162</v>
      </c>
      <c r="N41" s="171">
        <v>134</v>
      </c>
      <c r="O41" s="241" t="s">
        <v>142</v>
      </c>
    </row>
    <row r="42" spans="1:15" ht="12.75">
      <c r="A42" s="139"/>
      <c r="B42" s="50"/>
      <c r="C42" s="171"/>
      <c r="D42" s="237"/>
      <c r="E42" s="224"/>
      <c r="F42" s="237"/>
      <c r="G42" s="171"/>
      <c r="H42" s="171"/>
      <c r="I42" s="240"/>
      <c r="J42" s="240"/>
      <c r="K42" s="171"/>
      <c r="L42" s="171"/>
      <c r="M42" s="171"/>
      <c r="N42" s="171"/>
      <c r="O42" s="241"/>
    </row>
    <row r="43" spans="1:15" ht="12.75">
      <c r="A43" s="139"/>
      <c r="B43" s="50"/>
      <c r="C43" s="171"/>
      <c r="D43" s="237"/>
      <c r="E43" s="224"/>
      <c r="F43" s="237"/>
      <c r="G43" s="171"/>
      <c r="H43" s="171"/>
      <c r="I43" s="240"/>
      <c r="J43" s="240"/>
      <c r="K43" s="171"/>
      <c r="L43" s="171"/>
      <c r="M43" s="171"/>
      <c r="N43" s="171"/>
      <c r="O43" s="241"/>
    </row>
    <row r="44" spans="1:15" ht="12.75">
      <c r="A44" s="139"/>
      <c r="B44" s="50" t="s">
        <v>75</v>
      </c>
      <c r="C44" s="171" t="s">
        <v>106</v>
      </c>
      <c r="D44" s="237" t="s">
        <v>75</v>
      </c>
      <c r="E44" s="224" t="s">
        <v>116</v>
      </c>
      <c r="F44" s="237" t="s">
        <v>246</v>
      </c>
      <c r="G44" s="171" t="s">
        <v>117</v>
      </c>
      <c r="H44" s="171" t="s">
        <v>273</v>
      </c>
      <c r="I44" s="240">
        <v>0.051</v>
      </c>
      <c r="J44" s="240">
        <v>4.4</v>
      </c>
      <c r="K44" s="171"/>
      <c r="L44" s="171" t="s">
        <v>236</v>
      </c>
      <c r="M44" s="171" t="s">
        <v>118</v>
      </c>
      <c r="N44" s="171">
        <v>175</v>
      </c>
      <c r="O44" s="241"/>
    </row>
    <row r="45" spans="1:15" ht="12.75">
      <c r="A45" s="139"/>
      <c r="B45" s="50" t="s">
        <v>75</v>
      </c>
      <c r="C45" s="171" t="s">
        <v>106</v>
      </c>
      <c r="D45" s="237" t="s">
        <v>75</v>
      </c>
      <c r="E45" s="224" t="s">
        <v>119</v>
      </c>
      <c r="F45" s="237" t="s">
        <v>246</v>
      </c>
      <c r="G45" s="171" t="s">
        <v>120</v>
      </c>
      <c r="H45" s="171" t="s">
        <v>273</v>
      </c>
      <c r="I45" s="240">
        <v>0.068</v>
      </c>
      <c r="J45" s="240">
        <v>4.4</v>
      </c>
      <c r="K45" s="171"/>
      <c r="L45" s="171" t="s">
        <v>236</v>
      </c>
      <c r="M45" s="171" t="s">
        <v>118</v>
      </c>
      <c r="N45" s="171">
        <v>175</v>
      </c>
      <c r="O45" s="241"/>
    </row>
    <row r="46" spans="1:15" ht="12.75">
      <c r="A46" s="139"/>
      <c r="B46" s="50" t="s">
        <v>75</v>
      </c>
      <c r="C46" s="171" t="s">
        <v>106</v>
      </c>
      <c r="D46" s="237" t="s">
        <v>75</v>
      </c>
      <c r="E46" s="224" t="s">
        <v>122</v>
      </c>
      <c r="F46" s="237" t="s">
        <v>246</v>
      </c>
      <c r="G46" s="171" t="s">
        <v>134</v>
      </c>
      <c r="H46" s="171" t="s">
        <v>273</v>
      </c>
      <c r="I46" s="240">
        <v>0.081</v>
      </c>
      <c r="J46" s="240">
        <v>4.4</v>
      </c>
      <c r="K46" s="171"/>
      <c r="L46" s="171" t="s">
        <v>236</v>
      </c>
      <c r="M46" s="171" t="s">
        <v>118</v>
      </c>
      <c r="N46" s="171">
        <v>175</v>
      </c>
      <c r="O46" s="241"/>
    </row>
    <row r="47" spans="1:15" ht="12.75">
      <c r="A47" s="139"/>
      <c r="B47" s="50" t="s">
        <v>75</v>
      </c>
      <c r="C47" s="171" t="s">
        <v>106</v>
      </c>
      <c r="D47" s="237" t="s">
        <v>75</v>
      </c>
      <c r="E47" s="224" t="s">
        <v>122</v>
      </c>
      <c r="F47" s="237" t="s">
        <v>246</v>
      </c>
      <c r="G47" s="171" t="s">
        <v>135</v>
      </c>
      <c r="H47" s="171" t="s">
        <v>273</v>
      </c>
      <c r="I47" s="240">
        <v>0.089</v>
      </c>
      <c r="J47" s="240">
        <v>4.4</v>
      </c>
      <c r="K47" s="171"/>
      <c r="L47" s="171" t="s">
        <v>236</v>
      </c>
      <c r="M47" s="171" t="s">
        <v>118</v>
      </c>
      <c r="N47" s="171">
        <v>175</v>
      </c>
      <c r="O47" s="241"/>
    </row>
    <row r="48" spans="1:15" ht="12.75">
      <c r="A48" s="139"/>
      <c r="B48" s="50" t="s">
        <v>75</v>
      </c>
      <c r="C48" s="171" t="s">
        <v>106</v>
      </c>
      <c r="D48" s="237" t="s">
        <v>75</v>
      </c>
      <c r="E48" s="224" t="s">
        <v>123</v>
      </c>
      <c r="F48" s="237" t="s">
        <v>246</v>
      </c>
      <c r="G48" s="171" t="s">
        <v>136</v>
      </c>
      <c r="H48" s="171" t="s">
        <v>273</v>
      </c>
      <c r="I48" s="240">
        <v>0.94</v>
      </c>
      <c r="J48" s="240">
        <v>4.4</v>
      </c>
      <c r="K48" s="171"/>
      <c r="L48" s="171" t="s">
        <v>236</v>
      </c>
      <c r="M48" s="171" t="s">
        <v>118</v>
      </c>
      <c r="N48" s="171">
        <v>175</v>
      </c>
      <c r="O48" s="241"/>
    </row>
    <row r="49" spans="1:15" ht="12.75">
      <c r="A49" s="139"/>
      <c r="B49" s="50" t="s">
        <v>75</v>
      </c>
      <c r="C49" s="171" t="s">
        <v>106</v>
      </c>
      <c r="D49" s="237" t="s">
        <v>75</v>
      </c>
      <c r="E49" s="224" t="s">
        <v>123</v>
      </c>
      <c r="F49" s="237" t="s">
        <v>246</v>
      </c>
      <c r="G49" s="171"/>
      <c r="H49" s="171" t="s">
        <v>273</v>
      </c>
      <c r="I49" s="240">
        <v>0.102</v>
      </c>
      <c r="J49" s="240">
        <v>4.4</v>
      </c>
      <c r="K49" s="171"/>
      <c r="L49" s="171" t="s">
        <v>236</v>
      </c>
      <c r="M49" s="171" t="s">
        <v>118</v>
      </c>
      <c r="N49" s="171">
        <v>175</v>
      </c>
      <c r="O49" s="241"/>
    </row>
    <row r="50" spans="1:15" ht="12.75">
      <c r="A50" s="139"/>
      <c r="B50" s="50" t="s">
        <v>75</v>
      </c>
      <c r="C50" s="171" t="s">
        <v>106</v>
      </c>
      <c r="D50" s="237" t="s">
        <v>75</v>
      </c>
      <c r="E50" s="224" t="s">
        <v>124</v>
      </c>
      <c r="F50" s="237" t="s">
        <v>246</v>
      </c>
      <c r="G50" s="171" t="s">
        <v>137</v>
      </c>
      <c r="H50" s="171" t="s">
        <v>273</v>
      </c>
      <c r="I50" s="240">
        <v>0.107</v>
      </c>
      <c r="J50" s="240">
        <v>4.6</v>
      </c>
      <c r="K50" s="171"/>
      <c r="L50" s="171" t="s">
        <v>236</v>
      </c>
      <c r="M50" s="171" t="s">
        <v>118</v>
      </c>
      <c r="N50" s="171">
        <v>175</v>
      </c>
      <c r="O50" s="241"/>
    </row>
    <row r="51" spans="1:15" ht="12.75">
      <c r="A51" s="139"/>
      <c r="B51" s="50" t="s">
        <v>75</v>
      </c>
      <c r="C51" s="171" t="s">
        <v>106</v>
      </c>
      <c r="D51" s="237" t="s">
        <v>75</v>
      </c>
      <c r="E51" s="225" t="s">
        <v>159</v>
      </c>
      <c r="F51" s="237" t="s">
        <v>246</v>
      </c>
      <c r="G51" s="171">
        <v>53</v>
      </c>
      <c r="H51" s="171" t="s">
        <v>273</v>
      </c>
      <c r="I51" s="240">
        <v>0.125</v>
      </c>
      <c r="J51" s="240">
        <v>4.6</v>
      </c>
      <c r="K51" s="171"/>
      <c r="L51" s="171" t="s">
        <v>236</v>
      </c>
      <c r="M51" s="171" t="s">
        <v>118</v>
      </c>
      <c r="N51" s="171">
        <v>175</v>
      </c>
      <c r="O51" s="241"/>
    </row>
    <row r="52" spans="1:15" ht="12.75">
      <c r="A52" s="139"/>
      <c r="B52" s="50" t="s">
        <v>75</v>
      </c>
      <c r="C52" s="171" t="s">
        <v>106</v>
      </c>
      <c r="D52" s="237" t="s">
        <v>75</v>
      </c>
      <c r="E52" s="224" t="s">
        <v>125</v>
      </c>
      <c r="F52" s="237" t="s">
        <v>246</v>
      </c>
      <c r="G52" s="171" t="s">
        <v>138</v>
      </c>
      <c r="H52" s="171" t="s">
        <v>273</v>
      </c>
      <c r="I52" s="240">
        <v>0.15</v>
      </c>
      <c r="J52" s="240">
        <v>4.5</v>
      </c>
      <c r="K52" s="171"/>
      <c r="L52" s="171" t="s">
        <v>236</v>
      </c>
      <c r="M52" s="171" t="s">
        <v>118</v>
      </c>
      <c r="N52" s="171">
        <v>175</v>
      </c>
      <c r="O52" s="241"/>
    </row>
    <row r="53" spans="1:15" ht="12.75">
      <c r="A53" s="139"/>
      <c r="B53" s="50" t="s">
        <v>75</v>
      </c>
      <c r="C53" s="171" t="s">
        <v>106</v>
      </c>
      <c r="D53" s="237" t="s">
        <v>75</v>
      </c>
      <c r="E53" s="224" t="s">
        <v>126</v>
      </c>
      <c r="F53" s="237" t="s">
        <v>246</v>
      </c>
      <c r="G53" s="171" t="s">
        <v>135</v>
      </c>
      <c r="H53" s="171" t="s">
        <v>273</v>
      </c>
      <c r="I53" s="240">
        <v>0.178</v>
      </c>
      <c r="J53" s="240">
        <v>4.5</v>
      </c>
      <c r="K53" s="171"/>
      <c r="L53" s="171" t="s">
        <v>236</v>
      </c>
      <c r="M53" s="171" t="s">
        <v>118</v>
      </c>
      <c r="N53" s="171">
        <v>175</v>
      </c>
      <c r="O53" s="241"/>
    </row>
    <row r="54" spans="1:15" ht="12.75">
      <c r="A54" s="139"/>
      <c r="B54" s="50" t="s">
        <v>75</v>
      </c>
      <c r="C54" s="171" t="s">
        <v>106</v>
      </c>
      <c r="D54" s="237" t="s">
        <v>75</v>
      </c>
      <c r="E54" s="224" t="s">
        <v>127</v>
      </c>
      <c r="F54" s="237" t="s">
        <v>246</v>
      </c>
      <c r="G54" s="171"/>
      <c r="H54" s="171" t="s">
        <v>273</v>
      </c>
      <c r="I54" s="240">
        <v>0.187</v>
      </c>
      <c r="J54" s="240">
        <v>4.5</v>
      </c>
      <c r="K54" s="171"/>
      <c r="L54" s="171" t="s">
        <v>236</v>
      </c>
      <c r="M54" s="171" t="s">
        <v>118</v>
      </c>
      <c r="N54" s="171">
        <v>175</v>
      </c>
      <c r="O54" s="241"/>
    </row>
    <row r="55" spans="1:15" ht="12.75">
      <c r="A55" s="139"/>
      <c r="B55" s="50" t="s">
        <v>75</v>
      </c>
      <c r="C55" s="171" t="s">
        <v>106</v>
      </c>
      <c r="D55" s="237" t="s">
        <v>75</v>
      </c>
      <c r="E55" s="224" t="s">
        <v>128</v>
      </c>
      <c r="F55" s="237" t="s">
        <v>246</v>
      </c>
      <c r="G55" s="171" t="s">
        <v>139</v>
      </c>
      <c r="H55" s="171" t="s">
        <v>273</v>
      </c>
      <c r="I55" s="240">
        <v>0.2</v>
      </c>
      <c r="J55" s="240">
        <v>4.4</v>
      </c>
      <c r="K55" s="171"/>
      <c r="L55" s="171" t="s">
        <v>236</v>
      </c>
      <c r="M55" s="171" t="s">
        <v>118</v>
      </c>
      <c r="N55" s="171">
        <v>175</v>
      </c>
      <c r="O55" s="241"/>
    </row>
    <row r="56" spans="1:15" ht="12.75">
      <c r="A56" s="139"/>
      <c r="B56" s="50" t="s">
        <v>75</v>
      </c>
      <c r="C56" s="171" t="s">
        <v>106</v>
      </c>
      <c r="D56" s="237" t="s">
        <v>75</v>
      </c>
      <c r="E56" s="225" t="s">
        <v>158</v>
      </c>
      <c r="F56" s="237" t="s">
        <v>246</v>
      </c>
      <c r="G56" s="171">
        <v>53</v>
      </c>
      <c r="H56" s="171" t="s">
        <v>273</v>
      </c>
      <c r="I56" s="240">
        <v>0.25</v>
      </c>
      <c r="J56" s="240">
        <v>4.5</v>
      </c>
      <c r="K56" s="171"/>
      <c r="L56" s="171" t="s">
        <v>236</v>
      </c>
      <c r="M56" s="171" t="s">
        <v>118</v>
      </c>
      <c r="N56" s="171">
        <v>175</v>
      </c>
      <c r="O56" s="241"/>
    </row>
    <row r="57" spans="1:15" ht="12.75">
      <c r="A57" s="139"/>
      <c r="B57" s="50" t="s">
        <v>75</v>
      </c>
      <c r="C57" s="171" t="s">
        <v>106</v>
      </c>
      <c r="D57" s="237" t="s">
        <v>75</v>
      </c>
      <c r="E57" s="224" t="s">
        <v>129</v>
      </c>
      <c r="F57" s="237" t="s">
        <v>246</v>
      </c>
      <c r="G57" s="171" t="s">
        <v>138</v>
      </c>
      <c r="H57" s="171" t="s">
        <v>273</v>
      </c>
      <c r="I57" s="240">
        <v>0.3</v>
      </c>
      <c r="J57" s="240">
        <v>4.7</v>
      </c>
      <c r="K57" s="171"/>
      <c r="L57" s="171" t="s">
        <v>236</v>
      </c>
      <c r="M57" s="171" t="s">
        <v>118</v>
      </c>
      <c r="N57" s="171">
        <v>175</v>
      </c>
      <c r="O57" s="241"/>
    </row>
    <row r="58" spans="1:15" ht="12.75">
      <c r="A58" s="139"/>
      <c r="B58" s="50" t="s">
        <v>75</v>
      </c>
      <c r="C58" s="171" t="s">
        <v>106</v>
      </c>
      <c r="D58" s="237" t="s">
        <v>75</v>
      </c>
      <c r="E58" s="224" t="s">
        <v>130</v>
      </c>
      <c r="F58" s="237" t="s">
        <v>246</v>
      </c>
      <c r="G58" s="171"/>
      <c r="H58" s="171" t="s">
        <v>273</v>
      </c>
      <c r="I58" s="240">
        <v>0.4</v>
      </c>
      <c r="J58" s="240">
        <v>4.7</v>
      </c>
      <c r="K58" s="171"/>
      <c r="L58" s="171" t="s">
        <v>236</v>
      </c>
      <c r="M58" s="171" t="s">
        <v>118</v>
      </c>
      <c r="N58" s="171">
        <v>175</v>
      </c>
      <c r="O58" s="241"/>
    </row>
    <row r="59" spans="1:15" ht="12.75">
      <c r="A59" s="139"/>
      <c r="B59" s="50" t="s">
        <v>75</v>
      </c>
      <c r="C59" s="171" t="s">
        <v>106</v>
      </c>
      <c r="D59" s="237" t="s">
        <v>75</v>
      </c>
      <c r="E59" s="224" t="s">
        <v>131</v>
      </c>
      <c r="F59" s="237" t="s">
        <v>246</v>
      </c>
      <c r="G59" s="171"/>
      <c r="H59" s="171" t="s">
        <v>273</v>
      </c>
      <c r="I59" s="240">
        <v>0.5</v>
      </c>
      <c r="J59" s="240">
        <v>4.7</v>
      </c>
      <c r="K59" s="171"/>
      <c r="L59" s="171" t="s">
        <v>236</v>
      </c>
      <c r="M59" s="171" t="s">
        <v>118</v>
      </c>
      <c r="N59" s="171">
        <v>175</v>
      </c>
      <c r="O59" s="241"/>
    </row>
    <row r="60" spans="1:15" ht="12.75">
      <c r="A60" s="139"/>
      <c r="B60" s="50" t="s">
        <v>75</v>
      </c>
      <c r="C60" s="171" t="s">
        <v>106</v>
      </c>
      <c r="D60" s="237" t="s">
        <v>75</v>
      </c>
      <c r="E60" s="224" t="s">
        <v>132</v>
      </c>
      <c r="F60" s="237" t="s">
        <v>246</v>
      </c>
      <c r="G60" s="171"/>
      <c r="H60" s="171" t="s">
        <v>273</v>
      </c>
      <c r="I60" s="240">
        <v>0.6</v>
      </c>
      <c r="J60" s="240">
        <v>4.7</v>
      </c>
      <c r="K60" s="171"/>
      <c r="L60" s="171" t="s">
        <v>236</v>
      </c>
      <c r="M60" s="171" t="s">
        <v>118</v>
      </c>
      <c r="N60" s="171">
        <v>175</v>
      </c>
      <c r="O60" s="241"/>
    </row>
    <row r="61" spans="1:15" ht="12.75">
      <c r="A61" s="139"/>
      <c r="B61" s="50" t="s">
        <v>75</v>
      </c>
      <c r="C61" s="171" t="s">
        <v>106</v>
      </c>
      <c r="D61" s="237" t="s">
        <v>75</v>
      </c>
      <c r="E61" s="224" t="s">
        <v>133</v>
      </c>
      <c r="F61" s="237" t="s">
        <v>246</v>
      </c>
      <c r="G61" s="171"/>
      <c r="H61" s="171" t="s">
        <v>273</v>
      </c>
      <c r="I61" s="240">
        <v>0.8</v>
      </c>
      <c r="J61" s="240">
        <v>4.7</v>
      </c>
      <c r="K61" s="171"/>
      <c r="L61" s="171" t="s">
        <v>236</v>
      </c>
      <c r="M61" s="171" t="s">
        <v>118</v>
      </c>
      <c r="N61" s="171">
        <v>175</v>
      </c>
      <c r="O61" s="241"/>
    </row>
    <row r="62" spans="1:15" ht="12.75">
      <c r="A62" s="139"/>
      <c r="B62" s="50"/>
      <c r="C62" s="171"/>
      <c r="D62" s="237"/>
      <c r="E62" s="224"/>
      <c r="F62" s="237"/>
      <c r="G62" s="171"/>
      <c r="H62" s="171"/>
      <c r="I62" s="240"/>
      <c r="J62" s="240"/>
      <c r="K62" s="171"/>
      <c r="L62" s="171"/>
      <c r="M62" s="171"/>
      <c r="N62" s="171"/>
      <c r="O62" s="241"/>
    </row>
    <row r="63" spans="1:15" ht="12.75">
      <c r="A63" s="139"/>
      <c r="B63" s="50" t="s">
        <v>75</v>
      </c>
      <c r="C63" s="171" t="s">
        <v>106</v>
      </c>
      <c r="D63" s="237" t="s">
        <v>75</v>
      </c>
      <c r="E63" s="224">
        <v>106</v>
      </c>
      <c r="F63" s="237" t="s">
        <v>246</v>
      </c>
      <c r="G63" s="171">
        <v>72</v>
      </c>
      <c r="H63" s="171" t="s">
        <v>121</v>
      </c>
      <c r="I63" s="240">
        <v>0.05</v>
      </c>
      <c r="J63" s="243"/>
      <c r="K63" s="171"/>
      <c r="L63" s="171" t="s">
        <v>236</v>
      </c>
      <c r="M63" s="171" t="s">
        <v>118</v>
      </c>
      <c r="N63" s="171">
        <v>175</v>
      </c>
      <c r="O63" s="241"/>
    </row>
    <row r="64" spans="1:15" ht="12.75">
      <c r="A64" s="139"/>
      <c r="B64" s="50" t="s">
        <v>75</v>
      </c>
      <c r="C64" s="171" t="s">
        <v>106</v>
      </c>
      <c r="D64" s="237" t="s">
        <v>75</v>
      </c>
      <c r="E64" s="224">
        <v>1080</v>
      </c>
      <c r="F64" s="237" t="s">
        <v>246</v>
      </c>
      <c r="G64" s="171">
        <v>68</v>
      </c>
      <c r="H64" s="171" t="s">
        <v>121</v>
      </c>
      <c r="I64" s="240">
        <v>0.06</v>
      </c>
      <c r="J64" s="243"/>
      <c r="K64" s="171"/>
      <c r="L64" s="171" t="s">
        <v>236</v>
      </c>
      <c r="M64" s="171" t="s">
        <v>118</v>
      </c>
      <c r="N64" s="171">
        <v>175</v>
      </c>
      <c r="O64" s="241"/>
    </row>
    <row r="65" spans="1:15" ht="12.75">
      <c r="A65" s="139"/>
      <c r="B65" s="50" t="s">
        <v>75</v>
      </c>
      <c r="C65" s="171" t="s">
        <v>106</v>
      </c>
      <c r="D65" s="237" t="s">
        <v>75</v>
      </c>
      <c r="E65" s="224">
        <v>3313</v>
      </c>
      <c r="F65" s="237" t="s">
        <v>246</v>
      </c>
      <c r="G65" s="171">
        <v>54</v>
      </c>
      <c r="H65" s="171" t="s">
        <v>121</v>
      </c>
      <c r="I65" s="240">
        <v>0.08</v>
      </c>
      <c r="J65" s="243"/>
      <c r="K65" s="171"/>
      <c r="L65" s="171" t="s">
        <v>236</v>
      </c>
      <c r="M65" s="171" t="s">
        <v>118</v>
      </c>
      <c r="N65" s="171">
        <v>175</v>
      </c>
      <c r="O65" s="241"/>
    </row>
    <row r="66" spans="1:15" ht="12.75">
      <c r="A66" s="139"/>
      <c r="B66" s="50" t="s">
        <v>75</v>
      </c>
      <c r="C66" s="171" t="s">
        <v>106</v>
      </c>
      <c r="D66" s="237" t="s">
        <v>75</v>
      </c>
      <c r="E66" s="228">
        <v>2116</v>
      </c>
      <c r="F66" s="237" t="s">
        <v>246</v>
      </c>
      <c r="G66" s="244">
        <v>50</v>
      </c>
      <c r="H66" s="245" t="s">
        <v>121</v>
      </c>
      <c r="I66" s="243">
        <v>0.115</v>
      </c>
      <c r="J66" s="243">
        <v>4.6</v>
      </c>
      <c r="K66" s="171"/>
      <c r="L66" s="171" t="s">
        <v>236</v>
      </c>
      <c r="M66" s="171" t="s">
        <v>118</v>
      </c>
      <c r="N66" s="171">
        <v>175</v>
      </c>
      <c r="O66" s="241"/>
    </row>
    <row r="67" spans="1:15" ht="12.75">
      <c r="A67" s="139"/>
      <c r="B67" s="50" t="s">
        <v>75</v>
      </c>
      <c r="C67" s="171" t="s">
        <v>106</v>
      </c>
      <c r="D67" s="237" t="s">
        <v>75</v>
      </c>
      <c r="E67" s="228">
        <v>7628</v>
      </c>
      <c r="F67" s="237" t="s">
        <v>246</v>
      </c>
      <c r="G67" s="244">
        <v>45</v>
      </c>
      <c r="H67" s="245" t="s">
        <v>121</v>
      </c>
      <c r="I67" s="243">
        <v>0.203</v>
      </c>
      <c r="J67" s="243">
        <v>4.7</v>
      </c>
      <c r="K67" s="171"/>
      <c r="L67" s="171" t="s">
        <v>236</v>
      </c>
      <c r="M67" s="171" t="s">
        <v>118</v>
      </c>
      <c r="N67" s="171">
        <v>175</v>
      </c>
      <c r="O67" s="241"/>
    </row>
    <row r="68" spans="1:15" ht="12.75">
      <c r="A68" s="139"/>
      <c r="B68" s="50" t="s">
        <v>75</v>
      </c>
      <c r="C68" s="171" t="s">
        <v>106</v>
      </c>
      <c r="D68" s="237" t="s">
        <v>75</v>
      </c>
      <c r="E68" s="228">
        <v>106</v>
      </c>
      <c r="F68" s="237" t="s">
        <v>246</v>
      </c>
      <c r="G68" s="244">
        <v>74</v>
      </c>
      <c r="H68" s="245" t="s">
        <v>157</v>
      </c>
      <c r="I68" s="243">
        <v>0.059</v>
      </c>
      <c r="J68" s="243">
        <v>4.1</v>
      </c>
      <c r="K68" s="171"/>
      <c r="L68" s="171" t="s">
        <v>236</v>
      </c>
      <c r="M68" s="171" t="s">
        <v>118</v>
      </c>
      <c r="N68" s="171">
        <v>175</v>
      </c>
      <c r="O68" s="241"/>
    </row>
    <row r="69" spans="1:15" ht="12.75">
      <c r="A69" s="139"/>
      <c r="B69" s="50" t="s">
        <v>75</v>
      </c>
      <c r="C69" s="171" t="s">
        <v>106</v>
      </c>
      <c r="D69" s="237" t="s">
        <v>75</v>
      </c>
      <c r="E69" s="229">
        <v>1080</v>
      </c>
      <c r="F69" s="237" t="s">
        <v>246</v>
      </c>
      <c r="G69" s="245">
        <v>62</v>
      </c>
      <c r="H69" s="245" t="s">
        <v>121</v>
      </c>
      <c r="I69" s="240">
        <v>0.075</v>
      </c>
      <c r="J69" s="243"/>
      <c r="K69" s="171"/>
      <c r="L69" s="171" t="s">
        <v>236</v>
      </c>
      <c r="M69" s="171" t="s">
        <v>118</v>
      </c>
      <c r="N69" s="171">
        <v>175</v>
      </c>
      <c r="O69" s="241"/>
    </row>
    <row r="70" spans="1:15" ht="12.75">
      <c r="A70" s="139"/>
      <c r="B70" s="50" t="s">
        <v>75</v>
      </c>
      <c r="C70" s="171" t="s">
        <v>106</v>
      </c>
      <c r="D70" s="237" t="s">
        <v>75</v>
      </c>
      <c r="E70" s="229">
        <v>1080</v>
      </c>
      <c r="F70" s="237" t="s">
        <v>246</v>
      </c>
      <c r="G70" s="245">
        <v>65</v>
      </c>
      <c r="H70" s="245" t="s">
        <v>157</v>
      </c>
      <c r="I70" s="240">
        <v>0.083</v>
      </c>
      <c r="J70" s="243"/>
      <c r="K70" s="171"/>
      <c r="L70" s="171" t="s">
        <v>236</v>
      </c>
      <c r="M70" s="171" t="s">
        <v>118</v>
      </c>
      <c r="N70" s="171">
        <v>175</v>
      </c>
      <c r="O70" s="241"/>
    </row>
    <row r="71" spans="1:15" ht="12.75">
      <c r="A71" s="139"/>
      <c r="B71" s="50" t="s">
        <v>75</v>
      </c>
      <c r="C71" s="171" t="s">
        <v>106</v>
      </c>
      <c r="D71" s="237" t="s">
        <v>75</v>
      </c>
      <c r="E71" s="228">
        <v>1080</v>
      </c>
      <c r="F71" s="237" t="s">
        <v>246</v>
      </c>
      <c r="G71" s="244">
        <v>68</v>
      </c>
      <c r="H71" s="245" t="s">
        <v>121</v>
      </c>
      <c r="I71" s="243">
        <v>0.09</v>
      </c>
      <c r="J71" s="243">
        <v>4.2</v>
      </c>
      <c r="K71" s="171"/>
      <c r="L71" s="171" t="s">
        <v>236</v>
      </c>
      <c r="M71" s="171" t="s">
        <v>118</v>
      </c>
      <c r="N71" s="171">
        <v>175</v>
      </c>
      <c r="O71" s="241"/>
    </row>
    <row r="72" spans="1:15" ht="12.75">
      <c r="A72" s="139"/>
      <c r="B72" s="50" t="s">
        <v>75</v>
      </c>
      <c r="C72" s="171" t="s">
        <v>106</v>
      </c>
      <c r="D72" s="237" t="s">
        <v>75</v>
      </c>
      <c r="E72" s="230">
        <v>2116</v>
      </c>
      <c r="F72" s="237" t="s">
        <v>246</v>
      </c>
      <c r="G72" s="246">
        <v>53</v>
      </c>
      <c r="H72" s="245" t="s">
        <v>121</v>
      </c>
      <c r="I72" s="247">
        <v>0.125</v>
      </c>
      <c r="J72" s="248">
        <v>4.5</v>
      </c>
      <c r="K72" s="249"/>
      <c r="L72" s="171" t="s">
        <v>236</v>
      </c>
      <c r="M72" s="250" t="s">
        <v>118</v>
      </c>
      <c r="N72" s="171">
        <v>175</v>
      </c>
      <c r="O72" s="241"/>
    </row>
    <row r="73" spans="1:15" ht="12.75">
      <c r="A73" s="139"/>
      <c r="B73" s="50"/>
      <c r="C73" s="171"/>
      <c r="D73" s="237"/>
      <c r="E73" s="224"/>
      <c r="F73" s="237"/>
      <c r="G73" s="171"/>
      <c r="H73" s="171"/>
      <c r="I73" s="240"/>
      <c r="J73" s="240"/>
      <c r="K73" s="171"/>
      <c r="L73" s="171"/>
      <c r="M73" s="171"/>
      <c r="N73" s="171"/>
      <c r="O73" s="241"/>
    </row>
    <row r="74" spans="1:15" ht="12.75">
      <c r="A74" s="139"/>
      <c r="B74" s="50" t="s">
        <v>75</v>
      </c>
      <c r="C74" s="171" t="s">
        <v>245</v>
      </c>
      <c r="D74" s="237" t="s">
        <v>75</v>
      </c>
      <c r="E74" s="224"/>
      <c r="F74" s="237" t="s">
        <v>246</v>
      </c>
      <c r="G74" s="171"/>
      <c r="H74" s="171"/>
      <c r="I74" s="240"/>
      <c r="J74" s="240" t="s">
        <v>148</v>
      </c>
      <c r="K74" s="171"/>
      <c r="L74" s="171"/>
      <c r="M74" s="171"/>
      <c r="N74" s="171"/>
      <c r="O74" s="241"/>
    </row>
    <row r="75" spans="1:15" ht="12.75">
      <c r="A75" s="139"/>
      <c r="B75" s="50" t="s">
        <v>75</v>
      </c>
      <c r="C75" s="171" t="s">
        <v>245</v>
      </c>
      <c r="D75" s="237" t="s">
        <v>75</v>
      </c>
      <c r="E75" s="224"/>
      <c r="F75" s="237" t="s">
        <v>246</v>
      </c>
      <c r="G75" s="171"/>
      <c r="H75" s="171"/>
      <c r="I75" s="240"/>
      <c r="J75" s="240" t="s">
        <v>148</v>
      </c>
      <c r="K75" s="171"/>
      <c r="L75" s="171"/>
      <c r="M75" s="171"/>
      <c r="N75" s="171"/>
      <c r="O75" s="241"/>
    </row>
    <row r="76" spans="1:15" ht="12.75">
      <c r="A76" s="139"/>
      <c r="B76" s="50" t="s">
        <v>75</v>
      </c>
      <c r="C76" s="171" t="s">
        <v>245</v>
      </c>
      <c r="D76" s="237" t="s">
        <v>75</v>
      </c>
      <c r="E76" s="224"/>
      <c r="F76" s="237" t="s">
        <v>246</v>
      </c>
      <c r="G76" s="171"/>
      <c r="H76" s="171"/>
      <c r="I76" s="240"/>
      <c r="J76" s="240" t="s">
        <v>148</v>
      </c>
      <c r="K76" s="171"/>
      <c r="L76" s="171"/>
      <c r="M76" s="171"/>
      <c r="N76" s="171"/>
      <c r="O76" s="241"/>
    </row>
    <row r="77" spans="1:15" ht="12.75">
      <c r="A77" s="139"/>
      <c r="B77" s="50" t="s">
        <v>75</v>
      </c>
      <c r="C77" s="171" t="s">
        <v>245</v>
      </c>
      <c r="D77" s="237" t="s">
        <v>75</v>
      </c>
      <c r="E77" s="224"/>
      <c r="F77" s="237" t="s">
        <v>246</v>
      </c>
      <c r="G77" s="171"/>
      <c r="H77" s="171"/>
      <c r="I77" s="240"/>
      <c r="J77" s="240" t="s">
        <v>148</v>
      </c>
      <c r="K77" s="171"/>
      <c r="L77" s="171"/>
      <c r="M77" s="171"/>
      <c r="N77" s="171"/>
      <c r="O77" s="241"/>
    </row>
    <row r="78" spans="1:15" ht="12.75">
      <c r="A78" s="139"/>
      <c r="B78" s="50" t="s">
        <v>75</v>
      </c>
      <c r="C78" s="171" t="s">
        <v>245</v>
      </c>
      <c r="D78" s="237" t="s">
        <v>75</v>
      </c>
      <c r="E78" s="224"/>
      <c r="F78" s="237" t="s">
        <v>246</v>
      </c>
      <c r="G78" s="171"/>
      <c r="H78" s="171"/>
      <c r="I78" s="240"/>
      <c r="J78" s="240" t="s">
        <v>148</v>
      </c>
      <c r="K78" s="171"/>
      <c r="L78" s="171"/>
      <c r="M78" s="171"/>
      <c r="N78" s="171"/>
      <c r="O78" s="241"/>
    </row>
    <row r="79" spans="1:15" ht="12.75">
      <c r="A79" s="139"/>
      <c r="B79" s="50" t="s">
        <v>75</v>
      </c>
      <c r="C79" s="171" t="s">
        <v>245</v>
      </c>
      <c r="D79" s="237" t="s">
        <v>75</v>
      </c>
      <c r="E79" s="224"/>
      <c r="F79" s="237" t="s">
        <v>246</v>
      </c>
      <c r="G79" s="171"/>
      <c r="H79" s="171"/>
      <c r="I79" s="240"/>
      <c r="J79" s="240" t="s">
        <v>148</v>
      </c>
      <c r="K79" s="171"/>
      <c r="L79" s="171"/>
      <c r="M79" s="171"/>
      <c r="N79" s="171"/>
      <c r="O79" s="241"/>
    </row>
    <row r="80" spans="1:15" ht="12.75">
      <c r="A80" s="139"/>
      <c r="B80" s="50" t="s">
        <v>75</v>
      </c>
      <c r="C80" s="171" t="s">
        <v>245</v>
      </c>
      <c r="D80" s="237" t="s">
        <v>75</v>
      </c>
      <c r="E80" s="224"/>
      <c r="F80" s="237" t="s">
        <v>246</v>
      </c>
      <c r="G80" s="171"/>
      <c r="H80" s="171"/>
      <c r="I80" s="240"/>
      <c r="J80" s="240" t="s">
        <v>148</v>
      </c>
      <c r="K80" s="171"/>
      <c r="L80" s="171"/>
      <c r="M80" s="171"/>
      <c r="N80" s="171"/>
      <c r="O80" s="241"/>
    </row>
    <row r="81" spans="1:15" ht="12.75">
      <c r="A81" s="139"/>
      <c r="B81" s="50" t="s">
        <v>75</v>
      </c>
      <c r="C81" s="171" t="s">
        <v>245</v>
      </c>
      <c r="D81" s="237" t="s">
        <v>75</v>
      </c>
      <c r="E81" s="224"/>
      <c r="F81" s="237" t="s">
        <v>246</v>
      </c>
      <c r="G81" s="171"/>
      <c r="H81" s="171"/>
      <c r="I81" s="240"/>
      <c r="J81" s="240" t="s">
        <v>148</v>
      </c>
      <c r="K81" s="171"/>
      <c r="L81" s="171"/>
      <c r="M81" s="171"/>
      <c r="N81" s="171"/>
      <c r="O81" s="241"/>
    </row>
    <row r="82" spans="1:15" ht="12.75">
      <c r="A82" s="139"/>
      <c r="B82" s="50" t="s">
        <v>75</v>
      </c>
      <c r="C82" s="171" t="s">
        <v>245</v>
      </c>
      <c r="D82" s="237" t="s">
        <v>75</v>
      </c>
      <c r="E82" s="224"/>
      <c r="F82" s="237" t="s">
        <v>246</v>
      </c>
      <c r="G82" s="171"/>
      <c r="H82" s="171"/>
      <c r="I82" s="240"/>
      <c r="J82" s="240" t="s">
        <v>148</v>
      </c>
      <c r="K82" s="171"/>
      <c r="L82" s="171"/>
      <c r="M82" s="171"/>
      <c r="N82" s="171"/>
      <c r="O82" s="241"/>
    </row>
    <row r="83" spans="1:15" ht="12.75">
      <c r="A83" s="139"/>
      <c r="B83" s="50" t="s">
        <v>75</v>
      </c>
      <c r="C83" s="171" t="s">
        <v>245</v>
      </c>
      <c r="D83" s="237" t="s">
        <v>75</v>
      </c>
      <c r="E83" s="224"/>
      <c r="F83" s="237" t="s">
        <v>246</v>
      </c>
      <c r="G83" s="171"/>
      <c r="H83" s="171"/>
      <c r="I83" s="240"/>
      <c r="J83" s="240" t="s">
        <v>148</v>
      </c>
      <c r="K83" s="171"/>
      <c r="L83" s="171"/>
      <c r="M83" s="171"/>
      <c r="N83" s="171"/>
      <c r="O83" s="241"/>
    </row>
    <row r="84" spans="1:15" ht="12.75">
      <c r="A84" s="139"/>
      <c r="B84" s="50"/>
      <c r="C84" s="171"/>
      <c r="D84" s="171"/>
      <c r="E84" s="224"/>
      <c r="F84" s="237"/>
      <c r="G84" s="171"/>
      <c r="H84" s="171"/>
      <c r="I84" s="240"/>
      <c r="J84" s="240"/>
      <c r="K84" s="171"/>
      <c r="L84" s="171"/>
      <c r="M84" s="171"/>
      <c r="N84" s="171"/>
      <c r="O84" s="241"/>
    </row>
    <row r="85" spans="1:15" ht="12.75">
      <c r="A85" s="139"/>
      <c r="B85" s="50"/>
      <c r="C85" s="171"/>
      <c r="D85" s="171"/>
      <c r="E85" s="224"/>
      <c r="F85" s="237"/>
      <c r="G85" s="171"/>
      <c r="H85" s="171"/>
      <c r="I85" s="240"/>
      <c r="J85" s="240"/>
      <c r="K85" s="171"/>
      <c r="L85" s="171"/>
      <c r="M85" s="171"/>
      <c r="N85" s="171"/>
      <c r="O85" s="241"/>
    </row>
    <row r="86" spans="1:15" ht="12.75">
      <c r="A86" s="139"/>
      <c r="B86" s="50" t="s">
        <v>149</v>
      </c>
      <c r="C86" s="171" t="s">
        <v>248</v>
      </c>
      <c r="D86" s="171" t="s">
        <v>149</v>
      </c>
      <c r="E86" s="224"/>
      <c r="F86" s="237" t="s">
        <v>246</v>
      </c>
      <c r="G86" s="171"/>
      <c r="H86" s="171"/>
      <c r="I86" s="240"/>
      <c r="J86" s="240"/>
      <c r="K86" s="171">
        <v>0.008</v>
      </c>
      <c r="L86" s="171" t="s">
        <v>238</v>
      </c>
      <c r="M86" s="171" t="s">
        <v>118</v>
      </c>
      <c r="N86" s="171">
        <v>225</v>
      </c>
      <c r="O86" s="241"/>
    </row>
    <row r="87" spans="1:15" ht="12.75">
      <c r="A87" s="139"/>
      <c r="B87" s="50" t="s">
        <v>149</v>
      </c>
      <c r="C87" s="171" t="s">
        <v>248</v>
      </c>
      <c r="D87" s="171" t="s">
        <v>149</v>
      </c>
      <c r="E87" s="224"/>
      <c r="F87" s="237" t="s">
        <v>246</v>
      </c>
      <c r="G87" s="171"/>
      <c r="H87" s="171"/>
      <c r="I87" s="240"/>
      <c r="J87" s="240"/>
      <c r="K87" s="171">
        <v>0.008</v>
      </c>
      <c r="L87" s="171" t="s">
        <v>238</v>
      </c>
      <c r="M87" s="171" t="s">
        <v>118</v>
      </c>
      <c r="N87" s="171">
        <v>225</v>
      </c>
      <c r="O87" s="241"/>
    </row>
    <row r="88" spans="1:15" ht="12.75">
      <c r="A88" s="139"/>
      <c r="B88" s="50" t="s">
        <v>149</v>
      </c>
      <c r="C88" s="171" t="s">
        <v>248</v>
      </c>
      <c r="D88" s="171" t="s">
        <v>149</v>
      </c>
      <c r="E88" s="224"/>
      <c r="F88" s="237" t="s">
        <v>246</v>
      </c>
      <c r="G88" s="171"/>
      <c r="H88" s="171"/>
      <c r="I88" s="240"/>
      <c r="J88" s="240"/>
      <c r="K88" s="171">
        <v>0.008</v>
      </c>
      <c r="L88" s="171" t="s">
        <v>238</v>
      </c>
      <c r="M88" s="171" t="s">
        <v>118</v>
      </c>
      <c r="N88" s="171">
        <v>225</v>
      </c>
      <c r="O88" s="241"/>
    </row>
    <row r="89" spans="1:15" ht="12.75">
      <c r="A89" s="139"/>
      <c r="B89" s="50" t="s">
        <v>149</v>
      </c>
      <c r="C89" s="171" t="s">
        <v>248</v>
      </c>
      <c r="D89" s="171" t="s">
        <v>149</v>
      </c>
      <c r="E89" s="224"/>
      <c r="F89" s="237" t="s">
        <v>246</v>
      </c>
      <c r="G89" s="171"/>
      <c r="H89" s="171"/>
      <c r="I89" s="240"/>
      <c r="J89" s="240"/>
      <c r="K89" s="171">
        <v>0.008</v>
      </c>
      <c r="L89" s="171" t="s">
        <v>238</v>
      </c>
      <c r="M89" s="171" t="s">
        <v>118</v>
      </c>
      <c r="N89" s="171">
        <v>225</v>
      </c>
      <c r="O89" s="241"/>
    </row>
    <row r="90" spans="1:15" ht="12.75">
      <c r="A90" s="139"/>
      <c r="B90" s="50" t="s">
        <v>149</v>
      </c>
      <c r="C90" s="171" t="s">
        <v>248</v>
      </c>
      <c r="D90" s="171" t="s">
        <v>149</v>
      </c>
      <c r="E90" s="224"/>
      <c r="F90" s="237" t="s">
        <v>246</v>
      </c>
      <c r="G90" s="171"/>
      <c r="H90" s="171"/>
      <c r="I90" s="240"/>
      <c r="J90" s="240"/>
      <c r="K90" s="171">
        <v>0.008</v>
      </c>
      <c r="L90" s="171" t="s">
        <v>238</v>
      </c>
      <c r="M90" s="171" t="s">
        <v>118</v>
      </c>
      <c r="N90" s="171">
        <v>225</v>
      </c>
      <c r="O90" s="241"/>
    </row>
    <row r="91" spans="1:15" ht="12.75">
      <c r="A91" s="139"/>
      <c r="B91" s="50" t="s">
        <v>149</v>
      </c>
      <c r="C91" s="171" t="s">
        <v>248</v>
      </c>
      <c r="D91" s="171" t="s">
        <v>149</v>
      </c>
      <c r="E91" s="224"/>
      <c r="F91" s="237" t="s">
        <v>246</v>
      </c>
      <c r="G91" s="171"/>
      <c r="H91" s="171"/>
      <c r="I91" s="240"/>
      <c r="J91" s="240"/>
      <c r="K91" s="171">
        <v>0.008</v>
      </c>
      <c r="L91" s="171" t="s">
        <v>238</v>
      </c>
      <c r="M91" s="171" t="s">
        <v>118</v>
      </c>
      <c r="N91" s="171">
        <v>225</v>
      </c>
      <c r="O91" s="241"/>
    </row>
    <row r="92" spans="1:15" ht="12.75">
      <c r="A92" s="139"/>
      <c r="B92" s="50" t="s">
        <v>149</v>
      </c>
      <c r="C92" s="171" t="s">
        <v>248</v>
      </c>
      <c r="D92" s="171" t="s">
        <v>149</v>
      </c>
      <c r="E92" s="224"/>
      <c r="F92" s="237" t="s">
        <v>246</v>
      </c>
      <c r="G92" s="171"/>
      <c r="H92" s="171"/>
      <c r="I92" s="240"/>
      <c r="J92" s="240"/>
      <c r="K92" s="171">
        <v>0.008</v>
      </c>
      <c r="L92" s="171" t="s">
        <v>238</v>
      </c>
      <c r="M92" s="171" t="s">
        <v>118</v>
      </c>
      <c r="N92" s="171">
        <v>225</v>
      </c>
      <c r="O92" s="241"/>
    </row>
    <row r="93" spans="1:15" ht="12.75">
      <c r="A93" s="139"/>
      <c r="B93" s="50" t="s">
        <v>149</v>
      </c>
      <c r="C93" s="171" t="s">
        <v>248</v>
      </c>
      <c r="D93" s="171" t="s">
        <v>149</v>
      </c>
      <c r="E93" s="224"/>
      <c r="F93" s="237" t="s">
        <v>246</v>
      </c>
      <c r="G93" s="171"/>
      <c r="H93" s="171"/>
      <c r="I93" s="240"/>
      <c r="J93" s="240"/>
      <c r="K93" s="171">
        <v>0.008</v>
      </c>
      <c r="L93" s="171" t="s">
        <v>238</v>
      </c>
      <c r="M93" s="171" t="s">
        <v>118</v>
      </c>
      <c r="N93" s="171">
        <v>225</v>
      </c>
      <c r="O93" s="241"/>
    </row>
    <row r="94" spans="1:15" ht="12.75">
      <c r="A94" s="139"/>
      <c r="B94" s="50" t="s">
        <v>149</v>
      </c>
      <c r="C94" s="171" t="s">
        <v>248</v>
      </c>
      <c r="D94" s="171" t="s">
        <v>149</v>
      </c>
      <c r="E94" s="224"/>
      <c r="F94" s="237" t="s">
        <v>246</v>
      </c>
      <c r="G94" s="171"/>
      <c r="H94" s="171"/>
      <c r="I94" s="240"/>
      <c r="J94" s="240"/>
      <c r="K94" s="171">
        <v>0.008</v>
      </c>
      <c r="L94" s="171" t="s">
        <v>238</v>
      </c>
      <c r="M94" s="171" t="s">
        <v>118</v>
      </c>
      <c r="N94" s="171">
        <v>225</v>
      </c>
      <c r="O94" s="241"/>
    </row>
    <row r="95" spans="1:15" ht="12.75">
      <c r="A95" s="139"/>
      <c r="B95" s="50" t="s">
        <v>149</v>
      </c>
      <c r="C95" s="171" t="s">
        <v>248</v>
      </c>
      <c r="D95" s="171" t="s">
        <v>149</v>
      </c>
      <c r="E95" s="224"/>
      <c r="F95" s="237" t="s">
        <v>246</v>
      </c>
      <c r="G95" s="171"/>
      <c r="H95" s="171"/>
      <c r="I95" s="240"/>
      <c r="J95" s="240"/>
      <c r="K95" s="171">
        <v>0.008</v>
      </c>
      <c r="L95" s="171" t="s">
        <v>238</v>
      </c>
      <c r="M95" s="171" t="s">
        <v>118</v>
      </c>
      <c r="N95" s="171">
        <v>225</v>
      </c>
      <c r="O95" s="241"/>
    </row>
    <row r="96" spans="1:15" ht="12.75">
      <c r="A96" s="139"/>
      <c r="B96" s="50"/>
      <c r="C96" s="171"/>
      <c r="D96" s="171"/>
      <c r="E96" s="224"/>
      <c r="F96" s="237"/>
      <c r="G96" s="171"/>
      <c r="H96" s="171"/>
      <c r="I96" s="240"/>
      <c r="J96" s="240"/>
      <c r="K96" s="171"/>
      <c r="L96" s="171"/>
      <c r="M96" s="171"/>
      <c r="N96" s="171"/>
      <c r="O96" s="241"/>
    </row>
    <row r="97" spans="1:15" ht="12.75">
      <c r="A97" s="139"/>
      <c r="B97" s="50"/>
      <c r="C97" s="171"/>
      <c r="D97" s="171"/>
      <c r="E97" s="224"/>
      <c r="F97" s="237"/>
      <c r="G97" s="171"/>
      <c r="H97" s="171"/>
      <c r="I97" s="240"/>
      <c r="J97" s="240"/>
      <c r="K97" s="171"/>
      <c r="L97" s="171"/>
      <c r="M97" s="171"/>
      <c r="N97" s="171"/>
      <c r="O97" s="241"/>
    </row>
    <row r="98" spans="1:15" ht="12.75">
      <c r="A98" s="139"/>
      <c r="B98" s="50" t="s">
        <v>150</v>
      </c>
      <c r="C98" s="171" t="s">
        <v>151</v>
      </c>
      <c r="D98" s="171" t="s">
        <v>149</v>
      </c>
      <c r="E98" s="224"/>
      <c r="F98" s="237" t="s">
        <v>246</v>
      </c>
      <c r="G98" s="171"/>
      <c r="H98" s="171"/>
      <c r="I98" s="240"/>
      <c r="J98" s="240"/>
      <c r="K98" s="171"/>
      <c r="L98" s="171"/>
      <c r="M98" s="171"/>
      <c r="N98" s="171"/>
      <c r="O98" s="241"/>
    </row>
    <row r="99" spans="1:15" ht="12.75">
      <c r="A99" s="139"/>
      <c r="B99" s="50" t="s">
        <v>150</v>
      </c>
      <c r="C99" s="171" t="s">
        <v>151</v>
      </c>
      <c r="D99" s="171" t="s">
        <v>149</v>
      </c>
      <c r="E99" s="224"/>
      <c r="F99" s="237" t="s">
        <v>246</v>
      </c>
      <c r="G99" s="171"/>
      <c r="H99" s="171"/>
      <c r="I99" s="240"/>
      <c r="J99" s="240"/>
      <c r="K99" s="171"/>
      <c r="L99" s="171"/>
      <c r="M99" s="171"/>
      <c r="N99" s="171"/>
      <c r="O99" s="241"/>
    </row>
    <row r="100" spans="1:15" ht="12.75">
      <c r="A100" s="139"/>
      <c r="B100" s="50" t="s">
        <v>150</v>
      </c>
      <c r="C100" s="171" t="s">
        <v>151</v>
      </c>
      <c r="D100" s="171" t="s">
        <v>149</v>
      </c>
      <c r="E100" s="224"/>
      <c r="F100" s="237" t="s">
        <v>246</v>
      </c>
      <c r="G100" s="171"/>
      <c r="H100" s="171"/>
      <c r="I100" s="240"/>
      <c r="J100" s="240"/>
      <c r="K100" s="171"/>
      <c r="L100" s="171"/>
      <c r="M100" s="171"/>
      <c r="N100" s="171"/>
      <c r="O100" s="241"/>
    </row>
    <row r="101" spans="1:15" ht="12.75">
      <c r="A101" s="139"/>
      <c r="B101" s="50" t="s">
        <v>150</v>
      </c>
      <c r="C101" s="171" t="s">
        <v>151</v>
      </c>
      <c r="D101" s="171" t="s">
        <v>149</v>
      </c>
      <c r="E101" s="224"/>
      <c r="F101" s="237" t="s">
        <v>246</v>
      </c>
      <c r="G101" s="171"/>
      <c r="H101" s="171"/>
      <c r="I101" s="240"/>
      <c r="J101" s="240"/>
      <c r="K101" s="171"/>
      <c r="L101" s="171"/>
      <c r="M101" s="171"/>
      <c r="N101" s="171"/>
      <c r="O101" s="241"/>
    </row>
    <row r="102" spans="1:15" ht="12.75">
      <c r="A102" s="139"/>
      <c r="B102" s="50" t="s">
        <v>150</v>
      </c>
      <c r="C102" s="171" t="s">
        <v>151</v>
      </c>
      <c r="D102" s="171" t="s">
        <v>149</v>
      </c>
      <c r="E102" s="224"/>
      <c r="F102" s="237" t="s">
        <v>246</v>
      </c>
      <c r="G102" s="171"/>
      <c r="H102" s="171"/>
      <c r="I102" s="240"/>
      <c r="J102" s="240"/>
      <c r="K102" s="171"/>
      <c r="L102" s="171"/>
      <c r="M102" s="171"/>
      <c r="N102" s="171"/>
      <c r="O102" s="241"/>
    </row>
    <row r="103" spans="1:15" ht="12.75">
      <c r="A103" s="139"/>
      <c r="B103" s="50" t="s">
        <v>150</v>
      </c>
      <c r="C103" s="171" t="s">
        <v>151</v>
      </c>
      <c r="D103" s="171" t="s">
        <v>149</v>
      </c>
      <c r="E103" s="224"/>
      <c r="F103" s="237" t="s">
        <v>246</v>
      </c>
      <c r="G103" s="171"/>
      <c r="H103" s="171"/>
      <c r="I103" s="240"/>
      <c r="J103" s="240"/>
      <c r="K103" s="171"/>
      <c r="L103" s="171"/>
      <c r="M103" s="171"/>
      <c r="N103" s="171"/>
      <c r="O103" s="241"/>
    </row>
    <row r="104" spans="1:15" ht="12.75">
      <c r="A104" s="139"/>
      <c r="B104" s="50" t="s">
        <v>150</v>
      </c>
      <c r="C104" s="171" t="s">
        <v>151</v>
      </c>
      <c r="D104" s="171" t="s">
        <v>149</v>
      </c>
      <c r="E104" s="224"/>
      <c r="F104" s="237" t="s">
        <v>246</v>
      </c>
      <c r="G104" s="171"/>
      <c r="H104" s="171"/>
      <c r="I104" s="240"/>
      <c r="J104" s="240"/>
      <c r="K104" s="171"/>
      <c r="L104" s="171"/>
      <c r="M104" s="171"/>
      <c r="N104" s="171"/>
      <c r="O104" s="241"/>
    </row>
    <row r="105" spans="1:15" ht="12.75">
      <c r="A105" s="139"/>
      <c r="B105" s="50" t="s">
        <v>150</v>
      </c>
      <c r="C105" s="171" t="s">
        <v>151</v>
      </c>
      <c r="D105" s="171" t="s">
        <v>149</v>
      </c>
      <c r="E105" s="224"/>
      <c r="F105" s="237" t="s">
        <v>246</v>
      </c>
      <c r="G105" s="171"/>
      <c r="H105" s="171"/>
      <c r="I105" s="240"/>
      <c r="J105" s="240"/>
      <c r="K105" s="171"/>
      <c r="L105" s="171"/>
      <c r="M105" s="171"/>
      <c r="N105" s="171"/>
      <c r="O105" s="241"/>
    </row>
    <row r="106" spans="1:15" ht="12.75">
      <c r="A106" s="139"/>
      <c r="B106" s="50"/>
      <c r="C106" s="171"/>
      <c r="D106" s="171" t="s">
        <v>149</v>
      </c>
      <c r="E106" s="224"/>
      <c r="F106" s="237"/>
      <c r="G106" s="171"/>
      <c r="H106" s="171"/>
      <c r="I106" s="240"/>
      <c r="J106" s="240"/>
      <c r="K106" s="171"/>
      <c r="L106" s="171"/>
      <c r="M106" s="171"/>
      <c r="N106" s="171"/>
      <c r="O106" s="241"/>
    </row>
    <row r="107" spans="1:15" ht="12.75">
      <c r="A107" s="139"/>
      <c r="B107" s="50" t="s">
        <v>150</v>
      </c>
      <c r="C107" s="257" t="s">
        <v>244</v>
      </c>
      <c r="D107" s="171" t="s">
        <v>149</v>
      </c>
      <c r="E107" s="224" t="s">
        <v>212</v>
      </c>
      <c r="F107" s="237" t="s">
        <v>246</v>
      </c>
      <c r="G107" s="171" t="s">
        <v>216</v>
      </c>
      <c r="H107" s="171" t="s">
        <v>210</v>
      </c>
      <c r="I107" s="240">
        <v>0.126</v>
      </c>
      <c r="J107" s="240">
        <v>3.79</v>
      </c>
      <c r="K107" s="171">
        <v>0.021</v>
      </c>
      <c r="L107" s="171" t="s">
        <v>237</v>
      </c>
      <c r="M107" s="171" t="s">
        <v>118</v>
      </c>
      <c r="N107" s="171">
        <v>170</v>
      </c>
      <c r="O107" s="241"/>
    </row>
    <row r="108" spans="1:15" ht="12.75">
      <c r="A108" s="139"/>
      <c r="B108" s="50" t="s">
        <v>150</v>
      </c>
      <c r="C108" s="257" t="s">
        <v>230</v>
      </c>
      <c r="D108" s="171" t="s">
        <v>149</v>
      </c>
      <c r="E108" s="224" t="s">
        <v>213</v>
      </c>
      <c r="F108" s="237" t="s">
        <v>246</v>
      </c>
      <c r="G108" s="171" t="s">
        <v>217</v>
      </c>
      <c r="H108" s="171" t="s">
        <v>210</v>
      </c>
      <c r="I108" s="240" t="s">
        <v>211</v>
      </c>
      <c r="J108" s="240">
        <v>4.7</v>
      </c>
      <c r="K108" s="171"/>
      <c r="L108" s="171" t="s">
        <v>237</v>
      </c>
      <c r="M108" s="171" t="s">
        <v>118</v>
      </c>
      <c r="N108" s="171">
        <v>170</v>
      </c>
      <c r="O108" s="241"/>
    </row>
    <row r="109" spans="1:15" ht="12.75">
      <c r="A109" s="139"/>
      <c r="B109" s="50" t="s">
        <v>150</v>
      </c>
      <c r="C109" s="257" t="s">
        <v>244</v>
      </c>
      <c r="D109" s="171" t="s">
        <v>149</v>
      </c>
      <c r="E109" s="224" t="s">
        <v>213</v>
      </c>
      <c r="F109" s="237" t="s">
        <v>246</v>
      </c>
      <c r="G109" s="171" t="s">
        <v>217</v>
      </c>
      <c r="H109" s="171" t="s">
        <v>210</v>
      </c>
      <c r="I109" s="240">
        <v>0.201</v>
      </c>
      <c r="J109" s="240">
        <v>4.07</v>
      </c>
      <c r="K109" s="171">
        <v>0.018</v>
      </c>
      <c r="L109" s="171" t="s">
        <v>237</v>
      </c>
      <c r="M109" s="171" t="s">
        <v>118</v>
      </c>
      <c r="N109" s="171">
        <v>170</v>
      </c>
      <c r="O109" s="241"/>
    </row>
    <row r="110" spans="1:15" ht="12.75">
      <c r="A110" s="139"/>
      <c r="B110" s="50" t="s">
        <v>150</v>
      </c>
      <c r="C110" s="257" t="s">
        <v>244</v>
      </c>
      <c r="D110" s="171" t="s">
        <v>149</v>
      </c>
      <c r="E110" s="224" t="s">
        <v>214</v>
      </c>
      <c r="F110" s="237" t="s">
        <v>246</v>
      </c>
      <c r="G110" s="171" t="s">
        <v>218</v>
      </c>
      <c r="H110" s="171" t="s">
        <v>210</v>
      </c>
      <c r="I110" s="240">
        <v>0.064</v>
      </c>
      <c r="J110" s="240">
        <v>3.46</v>
      </c>
      <c r="K110" s="171">
        <v>0.026</v>
      </c>
      <c r="L110" s="171" t="s">
        <v>237</v>
      </c>
      <c r="M110" s="171" t="s">
        <v>118</v>
      </c>
      <c r="N110" s="171">
        <v>170</v>
      </c>
      <c r="O110" s="241"/>
    </row>
    <row r="111" spans="1:15" ht="12.75">
      <c r="A111" s="139"/>
      <c r="B111" s="50" t="s">
        <v>150</v>
      </c>
      <c r="C111" s="257" t="s">
        <v>244</v>
      </c>
      <c r="D111" s="171" t="s">
        <v>149</v>
      </c>
      <c r="E111" s="224" t="s">
        <v>215</v>
      </c>
      <c r="F111" s="237" t="s">
        <v>246</v>
      </c>
      <c r="G111" s="171" t="s">
        <v>219</v>
      </c>
      <c r="H111" s="171" t="s">
        <v>210</v>
      </c>
      <c r="I111" s="240">
        <v>0.079</v>
      </c>
      <c r="J111" s="240">
        <v>3.61</v>
      </c>
      <c r="K111" s="171">
        <v>0.023</v>
      </c>
      <c r="L111" s="171" t="s">
        <v>237</v>
      </c>
      <c r="M111" s="171" t="s">
        <v>118</v>
      </c>
      <c r="N111" s="171">
        <v>170</v>
      </c>
      <c r="O111" s="241"/>
    </row>
    <row r="112" spans="1:15" ht="12.75">
      <c r="A112" s="139"/>
      <c r="B112" s="50"/>
      <c r="C112" s="257"/>
      <c r="D112" s="171"/>
      <c r="E112" s="224"/>
      <c r="F112" s="237"/>
      <c r="G112" s="171"/>
      <c r="H112" s="171"/>
      <c r="I112" s="240"/>
      <c r="J112" s="240"/>
      <c r="K112" s="171"/>
      <c r="L112" s="171"/>
      <c r="M112" s="171"/>
      <c r="N112" s="171"/>
      <c r="O112" s="241"/>
    </row>
    <row r="113" spans="1:15" ht="12.75">
      <c r="A113" s="139"/>
      <c r="B113" s="50" t="s">
        <v>150</v>
      </c>
      <c r="C113" s="257" t="s">
        <v>244</v>
      </c>
      <c r="D113" s="171" t="s">
        <v>149</v>
      </c>
      <c r="E113" s="224" t="s">
        <v>220</v>
      </c>
      <c r="F113" s="237" t="s">
        <v>246</v>
      </c>
      <c r="G113" s="171">
        <v>61</v>
      </c>
      <c r="H113" s="171" t="s">
        <v>273</v>
      </c>
      <c r="I113" s="251">
        <v>0.075</v>
      </c>
      <c r="J113" s="251">
        <v>3.51</v>
      </c>
      <c r="K113" s="171">
        <v>0.021</v>
      </c>
      <c r="L113" s="171" t="s">
        <v>237</v>
      </c>
      <c r="M113" s="171" t="s">
        <v>118</v>
      </c>
      <c r="N113" s="171">
        <v>170</v>
      </c>
      <c r="O113" s="241"/>
    </row>
    <row r="114" spans="1:15" ht="12.75">
      <c r="A114" s="139"/>
      <c r="B114" s="50" t="s">
        <v>150</v>
      </c>
      <c r="C114" s="257" t="s">
        <v>244</v>
      </c>
      <c r="D114" s="171" t="s">
        <v>149</v>
      </c>
      <c r="E114" s="224" t="s">
        <v>221</v>
      </c>
      <c r="F114" s="237" t="s">
        <v>246</v>
      </c>
      <c r="G114" s="171">
        <v>42</v>
      </c>
      <c r="H114" s="171" t="s">
        <v>273</v>
      </c>
      <c r="I114" s="251">
        <v>0.1</v>
      </c>
      <c r="J114" s="251">
        <v>4.05</v>
      </c>
      <c r="K114" s="171">
        <v>0.018</v>
      </c>
      <c r="L114" s="171" t="s">
        <v>237</v>
      </c>
      <c r="M114" s="171" t="s">
        <v>118</v>
      </c>
      <c r="N114" s="171">
        <v>170</v>
      </c>
      <c r="O114" s="241"/>
    </row>
    <row r="115" spans="1:15" ht="12.75">
      <c r="A115" s="139"/>
      <c r="B115" s="50" t="s">
        <v>150</v>
      </c>
      <c r="C115" s="257" t="s">
        <v>244</v>
      </c>
      <c r="D115" s="171" t="s">
        <v>149</v>
      </c>
      <c r="E115" s="224" t="s">
        <v>222</v>
      </c>
      <c r="F115" s="237" t="s">
        <v>246</v>
      </c>
      <c r="G115" s="171">
        <v>45</v>
      </c>
      <c r="H115" s="171" t="s">
        <v>273</v>
      </c>
      <c r="I115" s="252">
        <v>0.125</v>
      </c>
      <c r="J115" s="251"/>
      <c r="K115" s="171"/>
      <c r="L115" s="171" t="s">
        <v>237</v>
      </c>
      <c r="M115" s="171" t="s">
        <v>118</v>
      </c>
      <c r="N115" s="171">
        <v>170</v>
      </c>
      <c r="O115" s="241"/>
    </row>
    <row r="116" spans="1:15" ht="12.75">
      <c r="A116" s="139"/>
      <c r="B116" s="50" t="s">
        <v>150</v>
      </c>
      <c r="C116" s="257" t="s">
        <v>244</v>
      </c>
      <c r="D116" s="171" t="s">
        <v>149</v>
      </c>
      <c r="E116" s="224" t="s">
        <v>223</v>
      </c>
      <c r="F116" s="237" t="s">
        <v>246</v>
      </c>
      <c r="G116" s="171">
        <v>44</v>
      </c>
      <c r="H116" s="171" t="s">
        <v>273</v>
      </c>
      <c r="I116" s="251">
        <v>0.15</v>
      </c>
      <c r="J116" s="251"/>
      <c r="K116" s="171"/>
      <c r="L116" s="171" t="s">
        <v>237</v>
      </c>
      <c r="M116" s="171" t="s">
        <v>118</v>
      </c>
      <c r="N116" s="171">
        <v>170</v>
      </c>
      <c r="O116" s="241"/>
    </row>
    <row r="117" spans="1:15" ht="12.75">
      <c r="A117" s="139"/>
      <c r="B117" s="50" t="s">
        <v>150</v>
      </c>
      <c r="C117" s="257" t="s">
        <v>244</v>
      </c>
      <c r="D117" s="171" t="s">
        <v>149</v>
      </c>
      <c r="E117" s="224" t="s">
        <v>224</v>
      </c>
      <c r="F117" s="237" t="s">
        <v>246</v>
      </c>
      <c r="G117" s="171">
        <v>42</v>
      </c>
      <c r="H117" s="171" t="s">
        <v>273</v>
      </c>
      <c r="I117" s="251">
        <v>0.2</v>
      </c>
      <c r="J117" s="251">
        <v>4.15</v>
      </c>
      <c r="K117" s="171">
        <v>0.017</v>
      </c>
      <c r="L117" s="171" t="s">
        <v>237</v>
      </c>
      <c r="M117" s="171" t="s">
        <v>118</v>
      </c>
      <c r="N117" s="171">
        <v>170</v>
      </c>
      <c r="O117" s="241"/>
    </row>
    <row r="118" spans="1:15" ht="12.75">
      <c r="A118" s="139"/>
      <c r="B118" s="50" t="s">
        <v>150</v>
      </c>
      <c r="C118" s="257" t="s">
        <v>244</v>
      </c>
      <c r="D118" s="171" t="s">
        <v>149</v>
      </c>
      <c r="E118" s="224" t="s">
        <v>225</v>
      </c>
      <c r="F118" s="237" t="s">
        <v>246</v>
      </c>
      <c r="G118" s="171">
        <v>45</v>
      </c>
      <c r="H118" s="171" t="s">
        <v>273</v>
      </c>
      <c r="I118" s="251">
        <v>0.25</v>
      </c>
      <c r="J118" s="251"/>
      <c r="K118" s="171"/>
      <c r="L118" s="171" t="s">
        <v>237</v>
      </c>
      <c r="M118" s="171" t="s">
        <v>118</v>
      </c>
      <c r="N118" s="171">
        <v>170</v>
      </c>
      <c r="O118" s="241"/>
    </row>
    <row r="119" spans="1:15" ht="12.75">
      <c r="A119" s="139"/>
      <c r="B119" s="50" t="s">
        <v>150</v>
      </c>
      <c r="C119" s="257" t="s">
        <v>244</v>
      </c>
      <c r="D119" s="171" t="s">
        <v>149</v>
      </c>
      <c r="E119" s="224" t="s">
        <v>226</v>
      </c>
      <c r="F119" s="237" t="s">
        <v>246</v>
      </c>
      <c r="G119" s="171">
        <v>44</v>
      </c>
      <c r="H119" s="171" t="s">
        <v>273</v>
      </c>
      <c r="I119" s="251">
        <v>0.3</v>
      </c>
      <c r="J119" s="251"/>
      <c r="K119" s="171"/>
      <c r="L119" s="171" t="s">
        <v>237</v>
      </c>
      <c r="M119" s="171" t="s">
        <v>118</v>
      </c>
      <c r="N119" s="171">
        <v>170</v>
      </c>
      <c r="O119" s="241"/>
    </row>
    <row r="120" spans="1:15" ht="12.75">
      <c r="A120" s="139"/>
      <c r="B120" s="50" t="s">
        <v>150</v>
      </c>
      <c r="C120" s="257" t="s">
        <v>244</v>
      </c>
      <c r="D120" s="171" t="s">
        <v>149</v>
      </c>
      <c r="E120" s="224" t="s">
        <v>227</v>
      </c>
      <c r="F120" s="237" t="s">
        <v>246</v>
      </c>
      <c r="G120" s="171">
        <v>41</v>
      </c>
      <c r="H120" s="171" t="s">
        <v>273</v>
      </c>
      <c r="I120" s="253">
        <v>0.36</v>
      </c>
      <c r="J120" s="253">
        <v>4.12</v>
      </c>
      <c r="K120" s="171">
        <v>0.017</v>
      </c>
      <c r="L120" s="171" t="s">
        <v>237</v>
      </c>
      <c r="M120" s="171" t="s">
        <v>118</v>
      </c>
      <c r="N120" s="171">
        <v>170</v>
      </c>
      <c r="O120" s="241"/>
    </row>
    <row r="121" spans="1:15" ht="12.75">
      <c r="A121" s="139"/>
      <c r="B121" s="50" t="s">
        <v>150</v>
      </c>
      <c r="C121" s="257" t="s">
        <v>244</v>
      </c>
      <c r="D121" s="171" t="s">
        <v>149</v>
      </c>
      <c r="E121" s="224" t="s">
        <v>228</v>
      </c>
      <c r="F121" s="237" t="s">
        <v>246</v>
      </c>
      <c r="G121" s="171">
        <v>42</v>
      </c>
      <c r="H121" s="171" t="s">
        <v>273</v>
      </c>
      <c r="I121" s="253">
        <v>0.41</v>
      </c>
      <c r="J121" s="253"/>
      <c r="K121" s="171"/>
      <c r="L121" s="171" t="s">
        <v>237</v>
      </c>
      <c r="M121" s="171" t="s">
        <v>118</v>
      </c>
      <c r="N121" s="171">
        <v>170</v>
      </c>
      <c r="O121" s="241"/>
    </row>
    <row r="122" spans="1:15" ht="12.75">
      <c r="A122" s="139"/>
      <c r="B122" s="50" t="s">
        <v>150</v>
      </c>
      <c r="C122" s="257" t="s">
        <v>244</v>
      </c>
      <c r="D122" s="171" t="s">
        <v>149</v>
      </c>
      <c r="E122" s="224" t="s">
        <v>229</v>
      </c>
      <c r="F122" s="237" t="s">
        <v>246</v>
      </c>
      <c r="G122" s="171">
        <v>41</v>
      </c>
      <c r="H122" s="171" t="s">
        <v>273</v>
      </c>
      <c r="I122" s="253">
        <v>0.54</v>
      </c>
      <c r="J122" s="251">
        <v>4.17</v>
      </c>
      <c r="K122" s="171">
        <v>0.017</v>
      </c>
      <c r="L122" s="171" t="s">
        <v>237</v>
      </c>
      <c r="M122" s="171" t="s">
        <v>118</v>
      </c>
      <c r="N122" s="171">
        <v>170</v>
      </c>
      <c r="O122" s="241"/>
    </row>
    <row r="123" spans="1:15" ht="12.75">
      <c r="A123" s="139"/>
      <c r="B123" s="50"/>
      <c r="C123" s="171"/>
      <c r="D123" s="171"/>
      <c r="E123" s="224"/>
      <c r="F123" s="237"/>
      <c r="G123" s="171"/>
      <c r="H123" s="171"/>
      <c r="I123" s="240"/>
      <c r="J123" s="240"/>
      <c r="K123" s="171"/>
      <c r="L123" s="171"/>
      <c r="M123" s="171"/>
      <c r="N123" s="171"/>
      <c r="O123" s="241"/>
    </row>
    <row r="124" spans="1:15" ht="12.75">
      <c r="A124" s="139"/>
      <c r="B124" s="50"/>
      <c r="C124" s="171"/>
      <c r="D124" s="171"/>
      <c r="E124" s="224"/>
      <c r="F124" s="237"/>
      <c r="G124" s="171"/>
      <c r="H124" s="171"/>
      <c r="I124" s="240"/>
      <c r="J124" s="240"/>
      <c r="K124" s="171"/>
      <c r="L124" s="171"/>
      <c r="M124" s="171"/>
      <c r="N124" s="171"/>
      <c r="O124" s="241"/>
    </row>
    <row r="125" spans="1:15" ht="12.75">
      <c r="A125" s="139"/>
      <c r="B125" s="50" t="s">
        <v>150</v>
      </c>
      <c r="C125" s="257" t="s">
        <v>155</v>
      </c>
      <c r="D125" s="171" t="s">
        <v>149</v>
      </c>
      <c r="E125" s="224">
        <v>106</v>
      </c>
      <c r="F125" s="237" t="s">
        <v>246</v>
      </c>
      <c r="G125" s="171">
        <v>72</v>
      </c>
      <c r="H125" s="171" t="s">
        <v>121</v>
      </c>
      <c r="I125" s="240">
        <v>0.046</v>
      </c>
      <c r="J125" s="240">
        <v>4.34</v>
      </c>
      <c r="K125" s="171">
        <v>0.014</v>
      </c>
      <c r="L125" s="171"/>
      <c r="M125" s="171" t="s">
        <v>118</v>
      </c>
      <c r="N125" s="171">
        <v>170</v>
      </c>
      <c r="O125" s="241"/>
    </row>
    <row r="126" spans="1:15" ht="12.75">
      <c r="A126" s="139"/>
      <c r="B126" s="50" t="s">
        <v>150</v>
      </c>
      <c r="C126" s="257" t="s">
        <v>155</v>
      </c>
      <c r="D126" s="171" t="s">
        <v>149</v>
      </c>
      <c r="E126" s="224">
        <v>1080</v>
      </c>
      <c r="F126" s="237" t="s">
        <v>246</v>
      </c>
      <c r="G126" s="171">
        <v>62</v>
      </c>
      <c r="H126" s="171" t="s">
        <v>121</v>
      </c>
      <c r="I126" s="240">
        <v>0.06</v>
      </c>
      <c r="J126" s="240">
        <v>4.6</v>
      </c>
      <c r="K126" s="171">
        <v>0.014</v>
      </c>
      <c r="L126" s="171"/>
      <c r="M126" s="171" t="s">
        <v>118</v>
      </c>
      <c r="N126" s="171">
        <v>170</v>
      </c>
      <c r="O126" s="241"/>
    </row>
    <row r="127" spans="1:15" ht="12.75">
      <c r="A127" s="139"/>
      <c r="B127" s="50" t="s">
        <v>150</v>
      </c>
      <c r="C127" s="257" t="s">
        <v>155</v>
      </c>
      <c r="D127" s="171" t="s">
        <v>149</v>
      </c>
      <c r="E127" s="224">
        <v>2113</v>
      </c>
      <c r="F127" s="237" t="s">
        <v>246</v>
      </c>
      <c r="G127" s="171">
        <v>57</v>
      </c>
      <c r="H127" s="171" t="s">
        <v>121</v>
      </c>
      <c r="I127" s="240">
        <v>0.08</v>
      </c>
      <c r="J127" s="240">
        <v>4.8</v>
      </c>
      <c r="K127" s="171">
        <v>0.014</v>
      </c>
      <c r="L127" s="171"/>
      <c r="M127" s="171" t="s">
        <v>118</v>
      </c>
      <c r="N127" s="171">
        <v>170</v>
      </c>
      <c r="O127" s="241"/>
    </row>
    <row r="128" spans="1:15" ht="12.75">
      <c r="A128" s="139"/>
      <c r="B128" s="50" t="s">
        <v>150</v>
      </c>
      <c r="C128" s="257" t="s">
        <v>155</v>
      </c>
      <c r="D128" s="171" t="s">
        <v>149</v>
      </c>
      <c r="E128" s="224">
        <v>2116</v>
      </c>
      <c r="F128" s="237" t="s">
        <v>246</v>
      </c>
      <c r="G128" s="171">
        <v>52</v>
      </c>
      <c r="H128" s="171" t="s">
        <v>121</v>
      </c>
      <c r="I128" s="240">
        <v>0.1</v>
      </c>
      <c r="J128" s="240">
        <v>4.87</v>
      </c>
      <c r="K128" s="171">
        <v>0.014</v>
      </c>
      <c r="L128" s="171"/>
      <c r="M128" s="171" t="s">
        <v>118</v>
      </c>
      <c r="N128" s="171">
        <v>170</v>
      </c>
      <c r="O128" s="241"/>
    </row>
    <row r="129" spans="1:15" ht="12.75">
      <c r="A129" s="139"/>
      <c r="B129" s="50" t="s">
        <v>150</v>
      </c>
      <c r="C129" s="257" t="s">
        <v>155</v>
      </c>
      <c r="D129" s="171" t="s">
        <v>149</v>
      </c>
      <c r="E129" s="224">
        <v>1501</v>
      </c>
      <c r="F129" s="237" t="s">
        <v>246</v>
      </c>
      <c r="G129" s="171">
        <v>48</v>
      </c>
      <c r="H129" s="171" t="s">
        <v>121</v>
      </c>
      <c r="I129" s="240" t="s">
        <v>156</v>
      </c>
      <c r="J129" s="240"/>
      <c r="K129" s="171">
        <v>0.014</v>
      </c>
      <c r="L129" s="171"/>
      <c r="M129" s="171" t="s">
        <v>118</v>
      </c>
      <c r="N129" s="171">
        <v>170</v>
      </c>
      <c r="O129" s="241"/>
    </row>
    <row r="130" spans="1:15" ht="12.75">
      <c r="A130" s="139"/>
      <c r="B130" s="50" t="s">
        <v>150</v>
      </c>
      <c r="C130" s="257" t="s">
        <v>155</v>
      </c>
      <c r="D130" s="171" t="s">
        <v>149</v>
      </c>
      <c r="E130" s="224">
        <v>7628</v>
      </c>
      <c r="F130" s="237" t="s">
        <v>246</v>
      </c>
      <c r="G130" s="171">
        <v>42</v>
      </c>
      <c r="H130" s="171" t="s">
        <v>121</v>
      </c>
      <c r="I130" s="240">
        <v>0.17</v>
      </c>
      <c r="J130" s="240">
        <v>5.04</v>
      </c>
      <c r="K130" s="171">
        <v>0.014</v>
      </c>
      <c r="L130" s="171"/>
      <c r="M130" s="171" t="s">
        <v>118</v>
      </c>
      <c r="N130" s="171">
        <v>170</v>
      </c>
      <c r="O130" s="241"/>
    </row>
    <row r="131" spans="1:15" ht="12.75">
      <c r="A131" s="139"/>
      <c r="B131" s="50" t="s">
        <v>150</v>
      </c>
      <c r="C131" s="257" t="s">
        <v>155</v>
      </c>
      <c r="D131" s="171" t="s">
        <v>149</v>
      </c>
      <c r="E131" s="224"/>
      <c r="F131" s="237" t="s">
        <v>246</v>
      </c>
      <c r="G131" s="171">
        <v>61</v>
      </c>
      <c r="H131" s="171" t="s">
        <v>273</v>
      </c>
      <c r="I131" s="240">
        <v>0.075</v>
      </c>
      <c r="J131" s="240"/>
      <c r="K131" s="171">
        <v>0.014</v>
      </c>
      <c r="L131" s="171"/>
      <c r="M131" s="171" t="s">
        <v>118</v>
      </c>
      <c r="N131" s="171">
        <v>170</v>
      </c>
      <c r="O131" s="241"/>
    </row>
    <row r="132" spans="1:15" ht="12.75">
      <c r="A132" s="139"/>
      <c r="B132" s="50" t="s">
        <v>150</v>
      </c>
      <c r="C132" s="257" t="s">
        <v>155</v>
      </c>
      <c r="D132" s="171" t="s">
        <v>149</v>
      </c>
      <c r="E132" s="224" t="s">
        <v>124</v>
      </c>
      <c r="F132" s="237" t="s">
        <v>246</v>
      </c>
      <c r="G132" s="171">
        <v>42</v>
      </c>
      <c r="H132" s="171" t="s">
        <v>273</v>
      </c>
      <c r="I132" s="240">
        <v>0.1</v>
      </c>
      <c r="J132" s="240">
        <v>4.85</v>
      </c>
      <c r="K132" s="171">
        <v>0.014</v>
      </c>
      <c r="L132" s="171"/>
      <c r="M132" s="171" t="s">
        <v>118</v>
      </c>
      <c r="N132" s="171">
        <v>170</v>
      </c>
      <c r="O132" s="241"/>
    </row>
    <row r="133" spans="1:15" ht="12.75">
      <c r="A133" s="139"/>
      <c r="B133" s="50" t="s">
        <v>150</v>
      </c>
      <c r="C133" s="257" t="s">
        <v>155</v>
      </c>
      <c r="D133" s="171" t="s">
        <v>149</v>
      </c>
      <c r="E133" s="224" t="s">
        <v>201</v>
      </c>
      <c r="F133" s="237" t="s">
        <v>246</v>
      </c>
      <c r="G133" s="171">
        <v>46</v>
      </c>
      <c r="H133" s="171" t="s">
        <v>273</v>
      </c>
      <c r="I133" s="240">
        <v>0.125</v>
      </c>
      <c r="J133" s="240">
        <v>4.81</v>
      </c>
      <c r="K133" s="171">
        <v>0.014</v>
      </c>
      <c r="L133" s="171"/>
      <c r="M133" s="171" t="s">
        <v>118</v>
      </c>
      <c r="N133" s="171">
        <v>170</v>
      </c>
      <c r="O133" s="241"/>
    </row>
    <row r="134" spans="1:15" ht="12.75">
      <c r="A134" s="139"/>
      <c r="B134" s="50" t="s">
        <v>150</v>
      </c>
      <c r="C134" s="257" t="s">
        <v>155</v>
      </c>
      <c r="D134" s="171" t="s">
        <v>149</v>
      </c>
      <c r="E134" s="224" t="s">
        <v>202</v>
      </c>
      <c r="F134" s="237" t="s">
        <v>246</v>
      </c>
      <c r="G134" s="171">
        <v>46</v>
      </c>
      <c r="H134" s="171" t="s">
        <v>273</v>
      </c>
      <c r="I134" s="240">
        <v>0.15</v>
      </c>
      <c r="J134" s="240">
        <v>4.8</v>
      </c>
      <c r="K134" s="171">
        <v>0.014</v>
      </c>
      <c r="L134" s="171"/>
      <c r="M134" s="171" t="s">
        <v>118</v>
      </c>
      <c r="N134" s="171">
        <v>170</v>
      </c>
      <c r="O134" s="241"/>
    </row>
    <row r="135" spans="1:15" ht="12.75">
      <c r="A135" s="139"/>
      <c r="B135" s="50" t="s">
        <v>150</v>
      </c>
      <c r="C135" s="257" t="s">
        <v>155</v>
      </c>
      <c r="D135" s="171" t="s">
        <v>149</v>
      </c>
      <c r="E135" s="224" t="s">
        <v>203</v>
      </c>
      <c r="F135" s="237" t="s">
        <v>246</v>
      </c>
      <c r="G135" s="171">
        <v>45</v>
      </c>
      <c r="H135" s="171" t="s">
        <v>273</v>
      </c>
      <c r="I135" s="240">
        <v>0.2</v>
      </c>
      <c r="J135" s="240">
        <v>4.86</v>
      </c>
      <c r="K135" s="171">
        <v>0.014</v>
      </c>
      <c r="L135" s="171"/>
      <c r="M135" s="171" t="s">
        <v>118</v>
      </c>
      <c r="N135" s="171">
        <v>170</v>
      </c>
      <c r="O135" s="241"/>
    </row>
    <row r="136" spans="1:15" ht="12.75">
      <c r="A136" s="139"/>
      <c r="B136" s="50" t="s">
        <v>150</v>
      </c>
      <c r="C136" s="257" t="s">
        <v>155</v>
      </c>
      <c r="D136" s="171" t="s">
        <v>149</v>
      </c>
      <c r="E136" s="224" t="s">
        <v>204</v>
      </c>
      <c r="F136" s="237" t="s">
        <v>246</v>
      </c>
      <c r="G136" s="171">
        <v>46</v>
      </c>
      <c r="H136" s="171" t="s">
        <v>273</v>
      </c>
      <c r="I136" s="240">
        <v>0.25</v>
      </c>
      <c r="J136" s="240">
        <v>4.79</v>
      </c>
      <c r="K136" s="171">
        <v>0.014</v>
      </c>
      <c r="L136" s="171"/>
      <c r="M136" s="171" t="s">
        <v>118</v>
      </c>
      <c r="N136" s="171">
        <v>170</v>
      </c>
      <c r="O136" s="241"/>
    </row>
    <row r="137" spans="1:15" ht="12.75">
      <c r="A137" s="139"/>
      <c r="B137" s="50" t="s">
        <v>150</v>
      </c>
      <c r="C137" s="257" t="s">
        <v>155</v>
      </c>
      <c r="D137" s="171" t="s">
        <v>149</v>
      </c>
      <c r="E137" s="224" t="s">
        <v>205</v>
      </c>
      <c r="F137" s="237" t="s">
        <v>246</v>
      </c>
      <c r="G137" s="171">
        <v>46</v>
      </c>
      <c r="H137" s="171" t="s">
        <v>273</v>
      </c>
      <c r="I137" s="240">
        <v>0.3</v>
      </c>
      <c r="J137" s="240">
        <v>4.8</v>
      </c>
      <c r="K137" s="171">
        <v>0.014</v>
      </c>
      <c r="L137" s="171"/>
      <c r="M137" s="171" t="s">
        <v>118</v>
      </c>
      <c r="N137" s="171">
        <v>170</v>
      </c>
      <c r="O137" s="241"/>
    </row>
    <row r="138" spans="1:15" ht="12.75">
      <c r="A138" s="139"/>
      <c r="B138" s="50" t="s">
        <v>150</v>
      </c>
      <c r="C138" s="257" t="s">
        <v>155</v>
      </c>
      <c r="D138" s="171" t="s">
        <v>149</v>
      </c>
      <c r="E138" s="224" t="s">
        <v>206</v>
      </c>
      <c r="F138" s="237" t="s">
        <v>246</v>
      </c>
      <c r="G138" s="171">
        <v>41</v>
      </c>
      <c r="H138" s="171" t="s">
        <v>273</v>
      </c>
      <c r="I138" s="240">
        <v>0.54</v>
      </c>
      <c r="J138" s="240">
        <v>5</v>
      </c>
      <c r="K138" s="171">
        <v>0.014</v>
      </c>
      <c r="L138" s="171"/>
      <c r="M138" s="171" t="s">
        <v>118</v>
      </c>
      <c r="N138" s="171">
        <v>170</v>
      </c>
      <c r="O138" s="241"/>
    </row>
    <row r="139" spans="1:15" ht="12.75">
      <c r="A139" s="139"/>
      <c r="B139" s="50" t="s">
        <v>150</v>
      </c>
      <c r="C139" s="257" t="s">
        <v>155</v>
      </c>
      <c r="D139" s="171" t="s">
        <v>149</v>
      </c>
      <c r="E139" s="224" t="s">
        <v>207</v>
      </c>
      <c r="F139" s="237" t="s">
        <v>246</v>
      </c>
      <c r="G139" s="171">
        <v>41</v>
      </c>
      <c r="H139" s="171" t="s">
        <v>273</v>
      </c>
      <c r="I139" s="240">
        <v>0.71</v>
      </c>
      <c r="J139" s="240">
        <v>5.01</v>
      </c>
      <c r="K139" s="171">
        <v>0.014</v>
      </c>
      <c r="L139" s="171"/>
      <c r="M139" s="171" t="s">
        <v>118</v>
      </c>
      <c r="N139" s="171">
        <v>170</v>
      </c>
      <c r="O139" s="241"/>
    </row>
    <row r="140" spans="1:15" ht="12.75">
      <c r="A140" s="139"/>
      <c r="B140" s="50" t="s">
        <v>150</v>
      </c>
      <c r="C140" s="257" t="s">
        <v>155</v>
      </c>
      <c r="D140" s="171" t="s">
        <v>149</v>
      </c>
      <c r="E140" s="224" t="s">
        <v>208</v>
      </c>
      <c r="F140" s="237" t="s">
        <v>246</v>
      </c>
      <c r="G140" s="171">
        <v>41</v>
      </c>
      <c r="H140" s="171" t="s">
        <v>273</v>
      </c>
      <c r="I140" s="240">
        <v>0.9</v>
      </c>
      <c r="J140" s="240">
        <v>5</v>
      </c>
      <c r="K140" s="171">
        <v>0.014</v>
      </c>
      <c r="L140" s="171"/>
      <c r="M140" s="171" t="s">
        <v>118</v>
      </c>
      <c r="N140" s="171">
        <v>170</v>
      </c>
      <c r="O140" s="241"/>
    </row>
    <row r="141" spans="1:15" ht="12.75">
      <c r="A141" s="139"/>
      <c r="B141" s="50"/>
      <c r="C141" s="171"/>
      <c r="D141" s="171"/>
      <c r="E141" s="224"/>
      <c r="F141" s="237"/>
      <c r="G141" s="171"/>
      <c r="H141" s="171"/>
      <c r="I141" s="240"/>
      <c r="J141" s="240"/>
      <c r="K141" s="171"/>
      <c r="L141" s="171"/>
      <c r="M141" s="171"/>
      <c r="N141" s="171"/>
      <c r="O141" s="241"/>
    </row>
    <row r="142" spans="1:15" ht="12.75">
      <c r="A142" s="139"/>
      <c r="B142" s="50"/>
      <c r="C142" s="171"/>
      <c r="D142" s="171"/>
      <c r="E142" s="224"/>
      <c r="F142" s="237"/>
      <c r="G142" s="171"/>
      <c r="H142" s="171"/>
      <c r="I142" s="240"/>
      <c r="J142" s="240"/>
      <c r="K142" s="171"/>
      <c r="L142" s="171"/>
      <c r="M142" s="171"/>
      <c r="N142" s="171"/>
      <c r="O142" s="241"/>
    </row>
    <row r="143" spans="1:15" ht="12.75">
      <c r="A143" s="139"/>
      <c r="B143" s="50" t="s">
        <v>150</v>
      </c>
      <c r="C143" s="257" t="s">
        <v>152</v>
      </c>
      <c r="D143" s="171" t="s">
        <v>149</v>
      </c>
      <c r="E143" s="224"/>
      <c r="F143" s="237" t="s">
        <v>246</v>
      </c>
      <c r="G143" s="171"/>
      <c r="H143" s="171"/>
      <c r="I143" s="240"/>
      <c r="J143" s="240"/>
      <c r="K143" s="171"/>
      <c r="L143" s="171"/>
      <c r="M143" s="171" t="s">
        <v>118</v>
      </c>
      <c r="N143" s="171"/>
      <c r="O143" s="241"/>
    </row>
    <row r="144" spans="1:15" ht="12.75">
      <c r="A144" s="139"/>
      <c r="B144" s="50" t="s">
        <v>150</v>
      </c>
      <c r="C144" s="257" t="s">
        <v>152</v>
      </c>
      <c r="D144" s="171" t="s">
        <v>149</v>
      </c>
      <c r="E144" s="224"/>
      <c r="F144" s="237" t="s">
        <v>246</v>
      </c>
      <c r="G144" s="171"/>
      <c r="H144" s="171"/>
      <c r="I144" s="240"/>
      <c r="J144" s="240"/>
      <c r="K144" s="171"/>
      <c r="L144" s="171"/>
      <c r="M144" s="171" t="s">
        <v>118</v>
      </c>
      <c r="N144" s="171"/>
      <c r="O144" s="241"/>
    </row>
    <row r="145" spans="1:15" ht="12.75">
      <c r="A145" s="139"/>
      <c r="B145" s="50" t="s">
        <v>150</v>
      </c>
      <c r="C145" s="257" t="s">
        <v>152</v>
      </c>
      <c r="D145" s="171" t="s">
        <v>149</v>
      </c>
      <c r="E145" s="224"/>
      <c r="F145" s="237" t="s">
        <v>246</v>
      </c>
      <c r="G145" s="171"/>
      <c r="H145" s="171"/>
      <c r="I145" s="240"/>
      <c r="J145" s="240"/>
      <c r="K145" s="171"/>
      <c r="L145" s="171"/>
      <c r="M145" s="171" t="s">
        <v>118</v>
      </c>
      <c r="N145" s="171"/>
      <c r="O145" s="241"/>
    </row>
    <row r="146" spans="1:15" ht="12.75">
      <c r="A146" s="139"/>
      <c r="B146" s="50" t="s">
        <v>150</v>
      </c>
      <c r="C146" s="257" t="s">
        <v>152</v>
      </c>
      <c r="D146" s="171" t="s">
        <v>149</v>
      </c>
      <c r="E146" s="224"/>
      <c r="F146" s="237" t="s">
        <v>246</v>
      </c>
      <c r="G146" s="171"/>
      <c r="H146" s="171"/>
      <c r="I146" s="240"/>
      <c r="J146" s="240"/>
      <c r="K146" s="171"/>
      <c r="L146" s="171"/>
      <c r="M146" s="171" t="s">
        <v>118</v>
      </c>
      <c r="N146" s="171"/>
      <c r="O146" s="241"/>
    </row>
    <row r="147" spans="1:15" ht="12.75">
      <c r="A147" s="139"/>
      <c r="B147" s="50" t="s">
        <v>150</v>
      </c>
      <c r="C147" s="257" t="s">
        <v>152</v>
      </c>
      <c r="D147" s="171" t="s">
        <v>149</v>
      </c>
      <c r="E147" s="224"/>
      <c r="F147" s="237" t="s">
        <v>246</v>
      </c>
      <c r="G147" s="171"/>
      <c r="H147" s="171"/>
      <c r="I147" s="240"/>
      <c r="J147" s="240"/>
      <c r="K147" s="171"/>
      <c r="L147" s="171"/>
      <c r="M147" s="171" t="s">
        <v>118</v>
      </c>
      <c r="N147" s="171"/>
      <c r="O147" s="241"/>
    </row>
    <row r="148" spans="1:15" ht="12.75">
      <c r="A148" s="139"/>
      <c r="B148" s="50"/>
      <c r="C148" s="171"/>
      <c r="D148" s="171"/>
      <c r="E148" s="224"/>
      <c r="F148" s="237"/>
      <c r="G148" s="171"/>
      <c r="H148" s="171"/>
      <c r="I148" s="240"/>
      <c r="J148" s="240"/>
      <c r="K148" s="171"/>
      <c r="L148" s="171"/>
      <c r="M148" s="171"/>
      <c r="N148" s="171"/>
      <c r="O148" s="241"/>
    </row>
    <row r="149" spans="1:15" ht="12.75">
      <c r="A149" s="139"/>
      <c r="B149" s="50"/>
      <c r="C149" s="171"/>
      <c r="D149" s="171"/>
      <c r="E149" s="224"/>
      <c r="F149" s="237"/>
      <c r="G149" s="171"/>
      <c r="H149" s="171"/>
      <c r="I149" s="240"/>
      <c r="J149" s="240"/>
      <c r="K149" s="171"/>
      <c r="L149" s="171"/>
      <c r="M149" s="171"/>
      <c r="N149" s="171"/>
      <c r="O149" s="241"/>
    </row>
    <row r="150" spans="1:15" ht="12.75">
      <c r="A150" s="139"/>
      <c r="B150" s="50"/>
      <c r="C150" s="171"/>
      <c r="D150" s="171"/>
      <c r="E150" s="224"/>
      <c r="F150" s="237"/>
      <c r="G150" s="171"/>
      <c r="H150" s="171"/>
      <c r="I150" s="240"/>
      <c r="J150" s="240"/>
      <c r="K150" s="171"/>
      <c r="L150" s="171"/>
      <c r="M150" s="171"/>
      <c r="N150" s="171"/>
      <c r="O150" s="241"/>
    </row>
    <row r="151" spans="1:15" ht="12.75">
      <c r="A151" s="139"/>
      <c r="B151" s="50" t="s">
        <v>153</v>
      </c>
      <c r="C151" s="171" t="s">
        <v>239</v>
      </c>
      <c r="D151" s="171" t="s">
        <v>153</v>
      </c>
      <c r="E151" s="224"/>
      <c r="F151" s="237" t="s">
        <v>247</v>
      </c>
      <c r="G151" s="171"/>
      <c r="H151" s="171" t="s">
        <v>273</v>
      </c>
      <c r="I151" s="240">
        <v>0.101</v>
      </c>
      <c r="J151" s="240" t="s">
        <v>186</v>
      </c>
      <c r="K151" s="171">
        <v>0.0037</v>
      </c>
      <c r="L151" s="171" t="s">
        <v>238</v>
      </c>
      <c r="M151" s="171" t="s">
        <v>118</v>
      </c>
      <c r="N151" s="171">
        <v>280</v>
      </c>
      <c r="O151" s="241"/>
    </row>
    <row r="152" spans="1:15" ht="12.75">
      <c r="A152" s="139"/>
      <c r="B152" s="50" t="s">
        <v>153</v>
      </c>
      <c r="C152" s="171" t="s">
        <v>239</v>
      </c>
      <c r="D152" s="171" t="s">
        <v>153</v>
      </c>
      <c r="E152" s="224"/>
      <c r="F152" s="237" t="s">
        <v>247</v>
      </c>
      <c r="G152" s="171"/>
      <c r="H152" s="171" t="s">
        <v>273</v>
      </c>
      <c r="I152" s="240">
        <v>0.254</v>
      </c>
      <c r="J152" s="240" t="s">
        <v>186</v>
      </c>
      <c r="K152" s="171">
        <v>0.0037</v>
      </c>
      <c r="L152" s="171" t="s">
        <v>238</v>
      </c>
      <c r="M152" s="171" t="s">
        <v>118</v>
      </c>
      <c r="N152" s="171">
        <v>280</v>
      </c>
      <c r="O152" s="241"/>
    </row>
    <row r="153" spans="1:15" ht="12.75">
      <c r="A153" s="139"/>
      <c r="B153" s="50" t="s">
        <v>153</v>
      </c>
      <c r="C153" s="171" t="s">
        <v>239</v>
      </c>
      <c r="D153" s="171" t="s">
        <v>153</v>
      </c>
      <c r="E153" s="224"/>
      <c r="F153" s="237" t="s">
        <v>247</v>
      </c>
      <c r="G153" s="171"/>
      <c r="H153" s="171" t="s">
        <v>273</v>
      </c>
      <c r="I153" s="240">
        <v>0.422</v>
      </c>
      <c r="J153" s="240" t="s">
        <v>186</v>
      </c>
      <c r="K153" s="171">
        <v>0.0037</v>
      </c>
      <c r="L153" s="171" t="s">
        <v>238</v>
      </c>
      <c r="M153" s="171" t="s">
        <v>118</v>
      </c>
      <c r="N153" s="171">
        <v>280</v>
      </c>
      <c r="O153" s="241"/>
    </row>
    <row r="154" spans="1:15" ht="12.75">
      <c r="A154" s="139"/>
      <c r="B154" s="50" t="s">
        <v>153</v>
      </c>
      <c r="C154" s="171" t="s">
        <v>239</v>
      </c>
      <c r="D154" s="171" t="s">
        <v>153</v>
      </c>
      <c r="E154" s="224"/>
      <c r="F154" s="237" t="s">
        <v>247</v>
      </c>
      <c r="G154" s="171"/>
      <c r="H154" s="171" t="s">
        <v>273</v>
      </c>
      <c r="I154" s="240">
        <v>0.762</v>
      </c>
      <c r="J154" s="240" t="s">
        <v>186</v>
      </c>
      <c r="K154" s="171">
        <v>0.0037</v>
      </c>
      <c r="L154" s="171" t="s">
        <v>238</v>
      </c>
      <c r="M154" s="171" t="s">
        <v>118</v>
      </c>
      <c r="N154" s="171">
        <v>280</v>
      </c>
      <c r="O154" s="241"/>
    </row>
    <row r="155" spans="1:15" ht="12.75">
      <c r="A155" s="139"/>
      <c r="B155" s="50" t="s">
        <v>153</v>
      </c>
      <c r="C155" s="171" t="s">
        <v>239</v>
      </c>
      <c r="D155" s="171" t="s">
        <v>153</v>
      </c>
      <c r="E155" s="224"/>
      <c r="F155" s="237" t="s">
        <v>247</v>
      </c>
      <c r="G155" s="171"/>
      <c r="H155" s="171" t="s">
        <v>273</v>
      </c>
      <c r="I155" s="240">
        <v>0.168</v>
      </c>
      <c r="J155" s="240" t="s">
        <v>186</v>
      </c>
      <c r="K155" s="171">
        <v>0.0037</v>
      </c>
      <c r="L155" s="171" t="s">
        <v>238</v>
      </c>
      <c r="M155" s="171" t="s">
        <v>118</v>
      </c>
      <c r="N155" s="171">
        <v>280</v>
      </c>
      <c r="O155" s="241"/>
    </row>
    <row r="156" spans="1:15" ht="12.75">
      <c r="A156" s="139"/>
      <c r="B156" s="50" t="s">
        <v>153</v>
      </c>
      <c r="C156" s="171" t="s">
        <v>239</v>
      </c>
      <c r="D156" s="171" t="s">
        <v>153</v>
      </c>
      <c r="E156" s="224"/>
      <c r="F156" s="237" t="s">
        <v>247</v>
      </c>
      <c r="G156" s="171"/>
      <c r="H156" s="171" t="s">
        <v>273</v>
      </c>
      <c r="I156" s="240">
        <v>0.338</v>
      </c>
      <c r="J156" s="240" t="s">
        <v>186</v>
      </c>
      <c r="K156" s="171">
        <v>0.0037</v>
      </c>
      <c r="L156" s="171" t="s">
        <v>238</v>
      </c>
      <c r="M156" s="171" t="s">
        <v>118</v>
      </c>
      <c r="N156" s="171">
        <v>280</v>
      </c>
      <c r="O156" s="241"/>
    </row>
    <row r="157" spans="1:15" ht="12.75">
      <c r="A157" s="139"/>
      <c r="B157" s="50" t="s">
        <v>153</v>
      </c>
      <c r="C157" s="171" t="s">
        <v>239</v>
      </c>
      <c r="D157" s="171" t="s">
        <v>153</v>
      </c>
      <c r="E157" s="224"/>
      <c r="F157" s="237" t="s">
        <v>247</v>
      </c>
      <c r="G157" s="171"/>
      <c r="H157" s="171" t="s">
        <v>273</v>
      </c>
      <c r="I157" s="240">
        <v>0.508</v>
      </c>
      <c r="J157" s="240" t="s">
        <v>186</v>
      </c>
      <c r="K157" s="171">
        <v>0.0037</v>
      </c>
      <c r="L157" s="171" t="s">
        <v>238</v>
      </c>
      <c r="M157" s="171" t="s">
        <v>118</v>
      </c>
      <c r="N157" s="171">
        <v>280</v>
      </c>
      <c r="O157" s="241"/>
    </row>
    <row r="158" spans="1:15" ht="12.75">
      <c r="A158" s="139"/>
      <c r="B158" s="50" t="s">
        <v>153</v>
      </c>
      <c r="C158" s="171" t="s">
        <v>239</v>
      </c>
      <c r="D158" s="171" t="s">
        <v>153</v>
      </c>
      <c r="E158" s="224"/>
      <c r="F158" s="237" t="s">
        <v>247</v>
      </c>
      <c r="G158" s="171"/>
      <c r="H158" s="171" t="s">
        <v>273</v>
      </c>
      <c r="I158" s="240">
        <v>1.524</v>
      </c>
      <c r="J158" s="240" t="s">
        <v>186</v>
      </c>
      <c r="K158" s="171">
        <v>0.0037</v>
      </c>
      <c r="L158" s="171" t="s">
        <v>238</v>
      </c>
      <c r="M158" s="171" t="s">
        <v>118</v>
      </c>
      <c r="N158" s="171">
        <v>280</v>
      </c>
      <c r="O158" s="241"/>
    </row>
    <row r="159" spans="1:15" ht="12.75">
      <c r="A159" s="139"/>
      <c r="B159" s="50"/>
      <c r="C159" s="171"/>
      <c r="D159" s="171"/>
      <c r="E159" s="224"/>
      <c r="F159" s="237"/>
      <c r="G159" s="171"/>
      <c r="H159" s="171"/>
      <c r="I159" s="240"/>
      <c r="J159" s="240"/>
      <c r="K159" s="171"/>
      <c r="L159" s="171"/>
      <c r="M159" s="171"/>
      <c r="N159" s="171"/>
      <c r="O159" s="241"/>
    </row>
    <row r="160" spans="1:15" ht="12.75">
      <c r="A160" s="139"/>
      <c r="B160" s="50"/>
      <c r="C160" s="171"/>
      <c r="D160" s="171"/>
      <c r="E160" s="224"/>
      <c r="F160" s="237"/>
      <c r="G160" s="171"/>
      <c r="H160" s="171"/>
      <c r="I160" s="240"/>
      <c r="J160" s="240"/>
      <c r="K160" s="171"/>
      <c r="L160" s="171"/>
      <c r="M160" s="171"/>
      <c r="N160" s="171"/>
      <c r="O160" s="241"/>
    </row>
    <row r="161" spans="1:15" ht="12.75">
      <c r="A161" s="139"/>
      <c r="B161" s="50" t="s">
        <v>153</v>
      </c>
      <c r="C161" s="171" t="s">
        <v>240</v>
      </c>
      <c r="D161" s="171" t="s">
        <v>153</v>
      </c>
      <c r="E161" s="224"/>
      <c r="F161" s="237" t="s">
        <v>247</v>
      </c>
      <c r="G161" s="171"/>
      <c r="H161" s="171" t="s">
        <v>273</v>
      </c>
      <c r="I161" s="240">
        <v>0.203</v>
      </c>
      <c r="J161" s="240" t="s">
        <v>185</v>
      </c>
      <c r="K161" s="171">
        <v>0.0027</v>
      </c>
      <c r="L161" s="171" t="s">
        <v>238</v>
      </c>
      <c r="M161" s="171" t="s">
        <v>118</v>
      </c>
      <c r="N161" s="171">
        <v>280</v>
      </c>
      <c r="O161" s="241"/>
    </row>
    <row r="162" spans="1:15" ht="12.75">
      <c r="A162" s="139"/>
      <c r="B162" s="50" t="s">
        <v>153</v>
      </c>
      <c r="C162" s="171" t="s">
        <v>240</v>
      </c>
      <c r="D162" s="171" t="s">
        <v>153</v>
      </c>
      <c r="E162" s="224"/>
      <c r="F162" s="237" t="s">
        <v>247</v>
      </c>
      <c r="G162" s="171"/>
      <c r="H162" s="171" t="s">
        <v>273</v>
      </c>
      <c r="I162" s="240">
        <v>0.305</v>
      </c>
      <c r="J162" s="240" t="s">
        <v>185</v>
      </c>
      <c r="K162" s="171">
        <v>0.0027</v>
      </c>
      <c r="L162" s="171" t="s">
        <v>238</v>
      </c>
      <c r="M162" s="171" t="s">
        <v>118</v>
      </c>
      <c r="N162" s="171">
        <v>280</v>
      </c>
      <c r="O162" s="241"/>
    </row>
    <row r="163" spans="1:15" ht="12.75">
      <c r="A163" s="139"/>
      <c r="B163" s="50" t="s">
        <v>153</v>
      </c>
      <c r="C163" s="171" t="s">
        <v>240</v>
      </c>
      <c r="D163" s="171" t="s">
        <v>153</v>
      </c>
      <c r="E163" s="224"/>
      <c r="F163" s="237" t="s">
        <v>247</v>
      </c>
      <c r="G163" s="171"/>
      <c r="H163" s="171" t="s">
        <v>273</v>
      </c>
      <c r="I163" s="240">
        <v>0.406</v>
      </c>
      <c r="J163" s="240" t="s">
        <v>185</v>
      </c>
      <c r="K163" s="171">
        <v>0.0027</v>
      </c>
      <c r="L163" s="171" t="s">
        <v>238</v>
      </c>
      <c r="M163" s="171" t="s">
        <v>118</v>
      </c>
      <c r="N163" s="171">
        <v>280</v>
      </c>
      <c r="O163" s="241"/>
    </row>
    <row r="164" spans="1:15" ht="12.75">
      <c r="A164" s="139"/>
      <c r="B164" s="50" t="s">
        <v>153</v>
      </c>
      <c r="C164" s="171" t="s">
        <v>240</v>
      </c>
      <c r="D164" s="171" t="s">
        <v>153</v>
      </c>
      <c r="E164" s="224"/>
      <c r="F164" s="237" t="s">
        <v>247</v>
      </c>
      <c r="G164" s="171"/>
      <c r="H164" s="171" t="s">
        <v>273</v>
      </c>
      <c r="I164" s="240">
        <v>0.508</v>
      </c>
      <c r="J164" s="240" t="s">
        <v>185</v>
      </c>
      <c r="K164" s="171">
        <v>0.0027</v>
      </c>
      <c r="L164" s="171" t="s">
        <v>238</v>
      </c>
      <c r="M164" s="171" t="s">
        <v>118</v>
      </c>
      <c r="N164" s="171">
        <v>280</v>
      </c>
      <c r="O164" s="241"/>
    </row>
    <row r="165" spans="1:15" ht="12.75">
      <c r="A165" s="139"/>
      <c r="B165" s="50" t="s">
        <v>153</v>
      </c>
      <c r="C165" s="171" t="s">
        <v>240</v>
      </c>
      <c r="D165" s="171" t="s">
        <v>153</v>
      </c>
      <c r="E165" s="224"/>
      <c r="F165" s="237" t="s">
        <v>247</v>
      </c>
      <c r="G165" s="171"/>
      <c r="H165" s="171" t="s">
        <v>273</v>
      </c>
      <c r="I165" s="240">
        <v>0.813</v>
      </c>
      <c r="J165" s="240" t="s">
        <v>185</v>
      </c>
      <c r="K165" s="171">
        <v>0.0027</v>
      </c>
      <c r="L165" s="171" t="s">
        <v>238</v>
      </c>
      <c r="M165" s="171" t="s">
        <v>118</v>
      </c>
      <c r="N165" s="171">
        <v>280</v>
      </c>
      <c r="O165" s="241"/>
    </row>
    <row r="166" spans="1:15" ht="12.75">
      <c r="A166" s="139"/>
      <c r="B166" s="50" t="s">
        <v>153</v>
      </c>
      <c r="C166" s="171" t="s">
        <v>240</v>
      </c>
      <c r="D166" s="171" t="s">
        <v>153</v>
      </c>
      <c r="E166" s="224"/>
      <c r="F166" s="237" t="s">
        <v>247</v>
      </c>
      <c r="G166" s="171"/>
      <c r="H166" s="171" t="s">
        <v>273</v>
      </c>
      <c r="I166" s="240">
        <v>1.524</v>
      </c>
      <c r="J166" s="240" t="s">
        <v>185</v>
      </c>
      <c r="K166" s="171">
        <v>0.0027</v>
      </c>
      <c r="L166" s="171" t="s">
        <v>238</v>
      </c>
      <c r="M166" s="171" t="s">
        <v>118</v>
      </c>
      <c r="N166" s="171">
        <v>280</v>
      </c>
      <c r="O166" s="241"/>
    </row>
    <row r="167" spans="1:15" ht="12.75">
      <c r="A167" s="139"/>
      <c r="B167" s="50"/>
      <c r="C167" s="171"/>
      <c r="D167" s="171"/>
      <c r="E167" s="224"/>
      <c r="F167" s="237"/>
      <c r="G167" s="171"/>
      <c r="H167" s="171"/>
      <c r="I167" s="240"/>
      <c r="J167" s="240"/>
      <c r="K167" s="171"/>
      <c r="L167" s="171"/>
      <c r="M167" s="171"/>
      <c r="N167" s="171"/>
      <c r="O167" s="241"/>
    </row>
    <row r="168" spans="1:15" ht="12.75">
      <c r="A168" s="139"/>
      <c r="B168" s="50"/>
      <c r="C168" s="171"/>
      <c r="D168" s="171"/>
      <c r="E168" s="224"/>
      <c r="F168" s="237"/>
      <c r="G168" s="171"/>
      <c r="H168" s="171"/>
      <c r="I168" s="240"/>
      <c r="J168" s="240"/>
      <c r="K168" s="171"/>
      <c r="L168" s="171"/>
      <c r="M168" s="171"/>
      <c r="N168" s="171"/>
      <c r="O168" s="241"/>
    </row>
    <row r="169" spans="1:15" ht="12.75">
      <c r="A169" s="139"/>
      <c r="B169" s="50" t="s">
        <v>153</v>
      </c>
      <c r="C169" s="171" t="s">
        <v>241</v>
      </c>
      <c r="D169" s="171" t="s">
        <v>153</v>
      </c>
      <c r="E169" s="224"/>
      <c r="F169" s="237" t="s">
        <v>247</v>
      </c>
      <c r="G169" s="171"/>
      <c r="H169" s="171" t="s">
        <v>121</v>
      </c>
      <c r="I169" s="240">
        <v>0.101</v>
      </c>
      <c r="J169" s="240" t="s">
        <v>183</v>
      </c>
      <c r="K169" s="171">
        <v>0.04</v>
      </c>
      <c r="L169" s="171" t="s">
        <v>238</v>
      </c>
      <c r="M169" s="171" t="s">
        <v>118</v>
      </c>
      <c r="N169" s="171">
        <v>280</v>
      </c>
      <c r="O169" s="241"/>
    </row>
    <row r="170" spans="1:15" ht="12.75">
      <c r="A170" s="139"/>
      <c r="B170" s="50" t="s">
        <v>153</v>
      </c>
      <c r="C170" s="171" t="s">
        <v>243</v>
      </c>
      <c r="D170" s="171" t="s">
        <v>153</v>
      </c>
      <c r="E170" s="224"/>
      <c r="F170" s="237" t="s">
        <v>247</v>
      </c>
      <c r="G170" s="171"/>
      <c r="H170" s="171" t="s">
        <v>121</v>
      </c>
      <c r="I170" s="240">
        <v>0.091</v>
      </c>
      <c r="J170" s="240" t="s">
        <v>184</v>
      </c>
      <c r="K170" s="171">
        <v>0.04</v>
      </c>
      <c r="L170" s="171" t="s">
        <v>238</v>
      </c>
      <c r="M170" s="171" t="s">
        <v>118</v>
      </c>
      <c r="N170" s="171">
        <v>280</v>
      </c>
      <c r="O170" s="241"/>
    </row>
    <row r="171" spans="1:15" ht="12.75">
      <c r="A171" s="139"/>
      <c r="B171" s="50" t="s">
        <v>153</v>
      </c>
      <c r="C171" s="171" t="s">
        <v>242</v>
      </c>
      <c r="D171" s="171" t="s">
        <v>153</v>
      </c>
      <c r="E171" s="224"/>
      <c r="F171" s="237" t="s">
        <v>247</v>
      </c>
      <c r="G171" s="171"/>
      <c r="H171" s="171" t="s">
        <v>121</v>
      </c>
      <c r="I171" s="240">
        <v>0.101</v>
      </c>
      <c r="J171" s="240" t="s">
        <v>182</v>
      </c>
      <c r="K171" s="171">
        <v>0.05</v>
      </c>
      <c r="L171" s="171" t="s">
        <v>238</v>
      </c>
      <c r="M171" s="171" t="s">
        <v>118</v>
      </c>
      <c r="N171" s="171">
        <v>280</v>
      </c>
      <c r="O171" s="241"/>
    </row>
    <row r="172" spans="1:15" ht="12.75">
      <c r="A172" s="139"/>
      <c r="B172" s="50"/>
      <c r="C172" s="171"/>
      <c r="D172" s="171"/>
      <c r="E172" s="224"/>
      <c r="F172" s="171"/>
      <c r="G172" s="171"/>
      <c r="H172" s="171"/>
      <c r="I172" s="240"/>
      <c r="J172" s="240"/>
      <c r="K172" s="171"/>
      <c r="L172" s="171"/>
      <c r="M172" s="171"/>
      <c r="N172" s="171"/>
      <c r="O172" s="241"/>
    </row>
    <row r="173" spans="1:15" ht="12.75">
      <c r="A173" s="139"/>
      <c r="B173" s="50"/>
      <c r="C173" s="171"/>
      <c r="D173" s="171"/>
      <c r="E173" s="224"/>
      <c r="F173" s="171"/>
      <c r="G173" s="171"/>
      <c r="H173" s="171"/>
      <c r="I173" s="240"/>
      <c r="J173" s="240"/>
      <c r="K173" s="171"/>
      <c r="L173" s="171"/>
      <c r="M173" s="171"/>
      <c r="N173" s="171"/>
      <c r="O173" s="241"/>
    </row>
    <row r="174" spans="1:15" ht="12.75">
      <c r="A174" s="139"/>
      <c r="B174" s="50"/>
      <c r="C174" s="256" t="s">
        <v>249</v>
      </c>
      <c r="D174" s="256" t="s">
        <v>276</v>
      </c>
      <c r="E174" s="256" t="s">
        <v>250</v>
      </c>
      <c r="F174" s="237" t="s">
        <v>246</v>
      </c>
      <c r="G174" s="256">
        <v>70</v>
      </c>
      <c r="H174" s="256" t="s">
        <v>273</v>
      </c>
      <c r="I174" s="256">
        <v>0.051</v>
      </c>
      <c r="J174" s="256">
        <v>3.35</v>
      </c>
      <c r="K174" s="256">
        <v>0.005</v>
      </c>
      <c r="L174" s="256" t="s">
        <v>238</v>
      </c>
      <c r="M174" s="256"/>
      <c r="N174" s="171">
        <v>180</v>
      </c>
      <c r="O174" s="241"/>
    </row>
    <row r="175" spans="1:15" ht="12.75">
      <c r="A175" s="139"/>
      <c r="B175" s="50"/>
      <c r="C175" s="256" t="s">
        <v>249</v>
      </c>
      <c r="D175" s="256" t="s">
        <v>276</v>
      </c>
      <c r="E175" s="256" t="s">
        <v>251</v>
      </c>
      <c r="F175" s="237" t="s">
        <v>282</v>
      </c>
      <c r="G175" s="256">
        <v>63.8</v>
      </c>
      <c r="H175" s="256" t="s">
        <v>273</v>
      </c>
      <c r="I175" s="256">
        <v>0.051</v>
      </c>
      <c r="J175" s="256">
        <v>3.42</v>
      </c>
      <c r="K175" s="256">
        <v>0.0048</v>
      </c>
      <c r="L175" s="256" t="s">
        <v>238</v>
      </c>
      <c r="M175" s="256"/>
      <c r="N175" s="171">
        <v>180</v>
      </c>
      <c r="O175" s="241"/>
    </row>
    <row r="176" spans="1:15" ht="12.75">
      <c r="A176" s="139"/>
      <c r="B176" s="50"/>
      <c r="C176" s="256" t="s">
        <v>249</v>
      </c>
      <c r="D176" s="256" t="s">
        <v>276</v>
      </c>
      <c r="E176" s="256" t="s">
        <v>251</v>
      </c>
      <c r="F176" s="237" t="s">
        <v>282</v>
      </c>
      <c r="G176" s="256">
        <v>67.8</v>
      </c>
      <c r="H176" s="256" t="s">
        <v>273</v>
      </c>
      <c r="I176" s="256">
        <v>0.058</v>
      </c>
      <c r="J176" s="256">
        <v>3.38</v>
      </c>
      <c r="K176" s="256">
        <v>0.0049</v>
      </c>
      <c r="L176" s="256" t="s">
        <v>238</v>
      </c>
      <c r="M176" s="256"/>
      <c r="N176" s="171">
        <v>180</v>
      </c>
      <c r="O176" s="241"/>
    </row>
    <row r="177" spans="1:15" ht="12.75">
      <c r="A177" s="139"/>
      <c r="B177" s="50"/>
      <c r="C177" s="256" t="s">
        <v>249</v>
      </c>
      <c r="D177" s="256" t="s">
        <v>276</v>
      </c>
      <c r="E177" s="256" t="s">
        <v>252</v>
      </c>
      <c r="F177" s="237" t="s">
        <v>282</v>
      </c>
      <c r="G177" s="256">
        <v>57.3</v>
      </c>
      <c r="H177" s="256" t="s">
        <v>273</v>
      </c>
      <c r="I177" s="256">
        <v>0.064</v>
      </c>
      <c r="J177" s="256">
        <v>3.51</v>
      </c>
      <c r="K177" s="256">
        <v>0.0046</v>
      </c>
      <c r="L177" s="256" t="s">
        <v>238</v>
      </c>
      <c r="M177" s="256"/>
      <c r="N177" s="171">
        <v>180</v>
      </c>
      <c r="O177" s="241"/>
    </row>
    <row r="178" spans="1:15" ht="12.75">
      <c r="A178" s="139"/>
      <c r="B178" s="50"/>
      <c r="C178" s="256" t="s">
        <v>249</v>
      </c>
      <c r="D178" s="256" t="s">
        <v>276</v>
      </c>
      <c r="E178" s="256" t="s">
        <v>253</v>
      </c>
      <c r="F178" s="237" t="s">
        <v>282</v>
      </c>
      <c r="G178" s="256">
        <v>59.3</v>
      </c>
      <c r="H178" s="256" t="s">
        <v>273</v>
      </c>
      <c r="I178" s="256">
        <v>0.076</v>
      </c>
      <c r="J178" s="256">
        <v>3.47</v>
      </c>
      <c r="K178" s="256">
        <v>0.0047</v>
      </c>
      <c r="L178" s="256" t="s">
        <v>238</v>
      </c>
      <c r="M178" s="256"/>
      <c r="N178" s="171">
        <v>180</v>
      </c>
      <c r="O178" s="241"/>
    </row>
    <row r="179" spans="1:15" ht="12.75">
      <c r="A179" s="139"/>
      <c r="B179" s="50"/>
      <c r="C179" s="256" t="s">
        <v>249</v>
      </c>
      <c r="D179" s="256" t="s">
        <v>276</v>
      </c>
      <c r="E179" s="256" t="s">
        <v>254</v>
      </c>
      <c r="F179" s="237" t="s">
        <v>282</v>
      </c>
      <c r="G179" s="256">
        <v>51</v>
      </c>
      <c r="H179" s="256" t="s">
        <v>273</v>
      </c>
      <c r="I179" s="256">
        <v>0.089</v>
      </c>
      <c r="J179" s="256">
        <v>3.62</v>
      </c>
      <c r="K179" s="256">
        <v>0.0043</v>
      </c>
      <c r="L179" s="256" t="s">
        <v>238</v>
      </c>
      <c r="M179" s="256"/>
      <c r="N179" s="171">
        <v>180</v>
      </c>
      <c r="O179" s="241"/>
    </row>
    <row r="180" spans="1:15" ht="12.75">
      <c r="A180" s="139"/>
      <c r="B180" s="50"/>
      <c r="C180" s="256" t="s">
        <v>249</v>
      </c>
      <c r="D180" s="256" t="s">
        <v>276</v>
      </c>
      <c r="E180" s="256" t="s">
        <v>255</v>
      </c>
      <c r="F180" s="237" t="s">
        <v>246</v>
      </c>
      <c r="G180" s="256">
        <v>47.3</v>
      </c>
      <c r="H180" s="256" t="s">
        <v>273</v>
      </c>
      <c r="I180" s="256">
        <v>0.102</v>
      </c>
      <c r="J180" s="256">
        <v>3.67</v>
      </c>
      <c r="K180" s="256">
        <v>0.0042</v>
      </c>
      <c r="L180" s="256" t="s">
        <v>238</v>
      </c>
      <c r="M180" s="256"/>
      <c r="N180" s="171">
        <v>180</v>
      </c>
      <c r="O180" s="241"/>
    </row>
    <row r="181" spans="1:15" ht="12.75">
      <c r="A181" s="139"/>
      <c r="B181" s="50"/>
      <c r="C181" s="256" t="s">
        <v>249</v>
      </c>
      <c r="D181" s="256" t="s">
        <v>276</v>
      </c>
      <c r="E181" s="256" t="s">
        <v>254</v>
      </c>
      <c r="F181" s="237" t="s">
        <v>282</v>
      </c>
      <c r="G181" s="256">
        <v>56</v>
      </c>
      <c r="H181" s="256" t="s">
        <v>273</v>
      </c>
      <c r="I181" s="256">
        <v>0.102</v>
      </c>
      <c r="J181" s="256">
        <v>3.54</v>
      </c>
      <c r="K181" s="256">
        <v>0.0046</v>
      </c>
      <c r="L181" s="256" t="s">
        <v>238</v>
      </c>
      <c r="M181" s="256"/>
      <c r="N181" s="171">
        <v>180</v>
      </c>
      <c r="O181" s="241"/>
    </row>
    <row r="182" spans="1:15" ht="12.75">
      <c r="A182" s="139"/>
      <c r="B182" s="50"/>
      <c r="C182" s="256" t="s">
        <v>249</v>
      </c>
      <c r="D182" s="256" t="s">
        <v>276</v>
      </c>
      <c r="E182" s="256" t="s">
        <v>256</v>
      </c>
      <c r="F182" s="237" t="s">
        <v>246</v>
      </c>
      <c r="G182" s="256">
        <v>70</v>
      </c>
      <c r="H182" s="256" t="s">
        <v>273</v>
      </c>
      <c r="I182" s="256">
        <v>0.102</v>
      </c>
      <c r="J182" s="256">
        <v>3.35</v>
      </c>
      <c r="K182" s="256">
        <v>0.005</v>
      </c>
      <c r="L182" s="256" t="s">
        <v>238</v>
      </c>
      <c r="M182" s="256"/>
      <c r="N182" s="171">
        <v>180</v>
      </c>
      <c r="O182" s="241"/>
    </row>
    <row r="183" spans="1:15" ht="12.75">
      <c r="A183" s="139"/>
      <c r="B183" s="50"/>
      <c r="C183" s="256" t="s">
        <v>249</v>
      </c>
      <c r="D183" s="256" t="s">
        <v>276</v>
      </c>
      <c r="E183" s="256" t="s">
        <v>255</v>
      </c>
      <c r="F183" s="237" t="s">
        <v>246</v>
      </c>
      <c r="G183" s="256">
        <v>52.8</v>
      </c>
      <c r="H183" s="256" t="s">
        <v>273</v>
      </c>
      <c r="I183" s="256">
        <v>0.114</v>
      </c>
      <c r="J183" s="256">
        <v>3.59</v>
      </c>
      <c r="K183" s="256">
        <v>0.0045</v>
      </c>
      <c r="L183" s="256" t="s">
        <v>238</v>
      </c>
      <c r="M183" s="256"/>
      <c r="N183" s="171">
        <v>180</v>
      </c>
      <c r="O183" s="241"/>
    </row>
    <row r="184" spans="1:15" ht="12.75">
      <c r="A184" s="139"/>
      <c r="B184" s="50"/>
      <c r="C184" s="256" t="s">
        <v>249</v>
      </c>
      <c r="D184" s="256" t="s">
        <v>276</v>
      </c>
      <c r="E184" s="256" t="s">
        <v>254</v>
      </c>
      <c r="F184" s="237" t="s">
        <v>282</v>
      </c>
      <c r="G184" s="256">
        <v>60</v>
      </c>
      <c r="H184" s="256" t="s">
        <v>273</v>
      </c>
      <c r="I184" s="256">
        <v>0.114</v>
      </c>
      <c r="J184" s="256">
        <v>3.47</v>
      </c>
      <c r="K184" s="256">
        <v>0.0047</v>
      </c>
      <c r="L184" s="256" t="s">
        <v>238</v>
      </c>
      <c r="M184" s="256"/>
      <c r="N184" s="171">
        <v>180</v>
      </c>
      <c r="O184" s="241"/>
    </row>
    <row r="185" spans="1:15" ht="12.75">
      <c r="A185" s="139"/>
      <c r="B185" s="50"/>
      <c r="C185" s="256" t="s">
        <v>249</v>
      </c>
      <c r="D185" s="256" t="s">
        <v>276</v>
      </c>
      <c r="E185" s="256" t="s">
        <v>257</v>
      </c>
      <c r="F185" s="237" t="s">
        <v>282</v>
      </c>
      <c r="G185" s="256">
        <v>67.8</v>
      </c>
      <c r="H185" s="256" t="s">
        <v>273</v>
      </c>
      <c r="I185" s="256">
        <v>0.114</v>
      </c>
      <c r="J185" s="256">
        <v>3.38</v>
      </c>
      <c r="K185" s="256">
        <v>0.0049</v>
      </c>
      <c r="L185" s="256" t="s">
        <v>238</v>
      </c>
      <c r="M185" s="256"/>
      <c r="N185" s="171">
        <v>180</v>
      </c>
      <c r="O185" s="241"/>
    </row>
    <row r="186" spans="1:15" ht="12.75">
      <c r="A186" s="139"/>
      <c r="B186" s="51"/>
      <c r="C186" s="256" t="s">
        <v>249</v>
      </c>
      <c r="D186" s="256" t="s">
        <v>276</v>
      </c>
      <c r="E186" s="256" t="s">
        <v>255</v>
      </c>
      <c r="F186" s="237" t="s">
        <v>246</v>
      </c>
      <c r="G186" s="256">
        <v>53.8</v>
      </c>
      <c r="H186" s="256" t="s">
        <v>273</v>
      </c>
      <c r="I186" s="256">
        <v>0.127</v>
      </c>
      <c r="J186" s="256">
        <v>3.58</v>
      </c>
      <c r="K186" s="256">
        <v>0.0045</v>
      </c>
      <c r="L186" s="256" t="s">
        <v>238</v>
      </c>
      <c r="M186" s="256"/>
      <c r="N186" s="171">
        <v>180</v>
      </c>
      <c r="O186" s="254"/>
    </row>
    <row r="187" spans="1:15" ht="12.75">
      <c r="A187" s="139"/>
      <c r="B187" s="50"/>
      <c r="C187" s="256" t="s">
        <v>249</v>
      </c>
      <c r="D187" s="256" t="s">
        <v>276</v>
      </c>
      <c r="E187" s="256" t="s">
        <v>258</v>
      </c>
      <c r="F187" s="237" t="s">
        <v>246</v>
      </c>
      <c r="G187" s="256">
        <v>57.3</v>
      </c>
      <c r="H187" s="256" t="s">
        <v>273</v>
      </c>
      <c r="I187" s="256">
        <v>0.127</v>
      </c>
      <c r="J187" s="256">
        <v>3.51</v>
      </c>
      <c r="K187" s="256">
        <v>0.0046</v>
      </c>
      <c r="L187" s="256" t="s">
        <v>238</v>
      </c>
      <c r="M187" s="256"/>
      <c r="N187" s="171">
        <v>180</v>
      </c>
      <c r="O187" s="241"/>
    </row>
    <row r="188" spans="1:15" ht="12.75">
      <c r="A188" s="139"/>
      <c r="B188" s="50"/>
      <c r="C188" s="256" t="s">
        <v>249</v>
      </c>
      <c r="D188" s="256" t="s">
        <v>276</v>
      </c>
      <c r="E188" s="256" t="s">
        <v>259</v>
      </c>
      <c r="F188" s="237" t="s">
        <v>282</v>
      </c>
      <c r="G188" s="256">
        <v>59.3</v>
      </c>
      <c r="H188" s="256" t="s">
        <v>273</v>
      </c>
      <c r="I188" s="256">
        <v>0.152</v>
      </c>
      <c r="J188" s="256">
        <v>3.47</v>
      </c>
      <c r="K188" s="256">
        <v>0.0047</v>
      </c>
      <c r="L188" s="256" t="s">
        <v>238</v>
      </c>
      <c r="M188" s="256"/>
      <c r="N188" s="171">
        <v>180</v>
      </c>
      <c r="O188" s="241"/>
    </row>
    <row r="189" spans="1:15" ht="12.75">
      <c r="A189" s="139"/>
      <c r="B189" s="50"/>
      <c r="C189" s="256" t="s">
        <v>249</v>
      </c>
      <c r="D189" s="256" t="s">
        <v>276</v>
      </c>
      <c r="E189" s="256" t="s">
        <v>260</v>
      </c>
      <c r="F189" s="237" t="s">
        <v>282</v>
      </c>
      <c r="G189" s="256">
        <v>51</v>
      </c>
      <c r="H189" s="256" t="s">
        <v>273</v>
      </c>
      <c r="I189" s="256">
        <v>0.178</v>
      </c>
      <c r="J189" s="256">
        <v>3.62</v>
      </c>
      <c r="K189" s="256">
        <v>0.0043</v>
      </c>
      <c r="L189" s="256" t="s">
        <v>238</v>
      </c>
      <c r="M189" s="256"/>
      <c r="N189" s="171">
        <v>180</v>
      </c>
      <c r="O189" s="241"/>
    </row>
    <row r="190" spans="1:15" ht="12.75">
      <c r="A190" s="139"/>
      <c r="B190" s="50"/>
      <c r="C190" s="256" t="s">
        <v>249</v>
      </c>
      <c r="D190" s="256" t="s">
        <v>276</v>
      </c>
      <c r="E190" s="256" t="s">
        <v>261</v>
      </c>
      <c r="F190" s="237" t="s">
        <v>246</v>
      </c>
      <c r="G190" s="256">
        <v>47.3</v>
      </c>
      <c r="H190" s="256" t="s">
        <v>273</v>
      </c>
      <c r="I190" s="256">
        <v>0.203</v>
      </c>
      <c r="J190" s="256">
        <v>3.67</v>
      </c>
      <c r="K190" s="256">
        <v>0.0042</v>
      </c>
      <c r="L190" s="256" t="s">
        <v>238</v>
      </c>
      <c r="M190" s="256"/>
      <c r="N190" s="171">
        <v>180</v>
      </c>
      <c r="O190" s="241"/>
    </row>
    <row r="191" spans="1:15" ht="12.75">
      <c r="A191" s="139"/>
      <c r="B191" s="50"/>
      <c r="C191" s="256" t="s">
        <v>249</v>
      </c>
      <c r="D191" s="256" t="s">
        <v>276</v>
      </c>
      <c r="E191" s="256" t="s">
        <v>260</v>
      </c>
      <c r="F191" s="237" t="s">
        <v>282</v>
      </c>
      <c r="G191" s="256">
        <v>56</v>
      </c>
      <c r="H191" s="256" t="s">
        <v>273</v>
      </c>
      <c r="I191" s="256">
        <v>0.203</v>
      </c>
      <c r="J191" s="256">
        <v>3.54</v>
      </c>
      <c r="K191" s="256">
        <v>0.0046</v>
      </c>
      <c r="L191" s="256" t="s">
        <v>238</v>
      </c>
      <c r="M191" s="256"/>
      <c r="N191" s="171">
        <v>180</v>
      </c>
      <c r="O191" s="241"/>
    </row>
    <row r="192" spans="1:15" ht="12.75">
      <c r="A192" s="139"/>
      <c r="B192" s="50"/>
      <c r="C192" s="256" t="s">
        <v>249</v>
      </c>
      <c r="D192" s="256" t="s">
        <v>276</v>
      </c>
      <c r="E192" s="256" t="s">
        <v>261</v>
      </c>
      <c r="F192" s="237" t="s">
        <v>246</v>
      </c>
      <c r="G192" s="256">
        <v>49.5</v>
      </c>
      <c r="H192" s="256" t="s">
        <v>273</v>
      </c>
      <c r="I192" s="256">
        <v>0.229</v>
      </c>
      <c r="J192" s="256">
        <v>3.64</v>
      </c>
      <c r="K192" s="256">
        <v>0.0043</v>
      </c>
      <c r="L192" s="256" t="s">
        <v>238</v>
      </c>
      <c r="M192" s="256"/>
      <c r="N192" s="171">
        <v>180</v>
      </c>
      <c r="O192" s="241"/>
    </row>
    <row r="193" spans="1:15" ht="12.75">
      <c r="A193" s="139"/>
      <c r="B193" s="50"/>
      <c r="C193" s="256" t="s">
        <v>249</v>
      </c>
      <c r="D193" s="256" t="s">
        <v>276</v>
      </c>
      <c r="E193" s="256" t="s">
        <v>260</v>
      </c>
      <c r="F193" s="237" t="s">
        <v>282</v>
      </c>
      <c r="G193" s="256">
        <v>60</v>
      </c>
      <c r="H193" s="256" t="s">
        <v>273</v>
      </c>
      <c r="I193" s="256">
        <v>0.229</v>
      </c>
      <c r="J193" s="256">
        <v>3.47</v>
      </c>
      <c r="K193" s="256">
        <v>0.0047</v>
      </c>
      <c r="L193" s="256" t="s">
        <v>238</v>
      </c>
      <c r="M193" s="256"/>
      <c r="N193" s="171">
        <v>180</v>
      </c>
      <c r="O193" s="241"/>
    </row>
    <row r="194" spans="1:15" ht="12.75">
      <c r="A194" s="139"/>
      <c r="B194" s="50"/>
      <c r="C194" s="256" t="s">
        <v>249</v>
      </c>
      <c r="D194" s="256" t="s">
        <v>276</v>
      </c>
      <c r="E194" s="256" t="s">
        <v>261</v>
      </c>
      <c r="F194" s="237" t="s">
        <v>246</v>
      </c>
      <c r="G194" s="256">
        <v>53.8</v>
      </c>
      <c r="H194" s="256" t="s">
        <v>273</v>
      </c>
      <c r="I194" s="256">
        <v>0.254</v>
      </c>
      <c r="J194" s="256">
        <v>3.58</v>
      </c>
      <c r="K194" s="256">
        <v>0.0045</v>
      </c>
      <c r="L194" s="256" t="s">
        <v>238</v>
      </c>
      <c r="M194" s="256"/>
      <c r="N194" s="171">
        <v>180</v>
      </c>
      <c r="O194" s="241"/>
    </row>
    <row r="195" spans="1:15" ht="12.75">
      <c r="A195" s="139"/>
      <c r="B195" s="50"/>
      <c r="C195" s="256" t="s">
        <v>249</v>
      </c>
      <c r="D195" s="256" t="s">
        <v>276</v>
      </c>
      <c r="E195" s="256" t="s">
        <v>262</v>
      </c>
      <c r="F195" s="237" t="s">
        <v>246</v>
      </c>
      <c r="G195" s="256">
        <v>47.3</v>
      </c>
      <c r="H195" s="256" t="s">
        <v>273</v>
      </c>
      <c r="I195" s="256">
        <v>0.305</v>
      </c>
      <c r="J195" s="256">
        <v>3.67</v>
      </c>
      <c r="K195" s="256">
        <v>0.0042</v>
      </c>
      <c r="L195" s="256" t="s">
        <v>238</v>
      </c>
      <c r="M195" s="256"/>
      <c r="N195" s="171">
        <v>180</v>
      </c>
      <c r="O195" s="241"/>
    </row>
    <row r="196" spans="1:15" ht="12.75">
      <c r="A196" s="139"/>
      <c r="B196" s="50"/>
      <c r="C196" s="256" t="s">
        <v>249</v>
      </c>
      <c r="D196" s="256" t="s">
        <v>276</v>
      </c>
      <c r="E196" s="256" t="s">
        <v>263</v>
      </c>
      <c r="F196" s="237" t="s">
        <v>282</v>
      </c>
      <c r="G196" s="256">
        <v>56</v>
      </c>
      <c r="H196" s="256" t="s">
        <v>273</v>
      </c>
      <c r="I196" s="256">
        <v>0.305</v>
      </c>
      <c r="J196" s="256">
        <v>3.54</v>
      </c>
      <c r="K196" s="256">
        <v>0.0046</v>
      </c>
      <c r="L196" s="256" t="s">
        <v>238</v>
      </c>
      <c r="M196" s="256"/>
      <c r="N196" s="171">
        <v>180</v>
      </c>
      <c r="O196" s="241"/>
    </row>
    <row r="197" spans="1:15" ht="12.75">
      <c r="A197" s="139"/>
      <c r="B197" s="50"/>
      <c r="C197" s="256" t="s">
        <v>249</v>
      </c>
      <c r="D197" s="256" t="s">
        <v>276</v>
      </c>
      <c r="E197" s="256" t="s">
        <v>262</v>
      </c>
      <c r="F197" s="237" t="s">
        <v>246</v>
      </c>
      <c r="G197" s="256">
        <v>51.3</v>
      </c>
      <c r="H197" s="256" t="s">
        <v>273</v>
      </c>
      <c r="I197" s="256">
        <v>0.356</v>
      </c>
      <c r="J197" s="256">
        <v>3.62</v>
      </c>
      <c r="K197" s="256">
        <v>0.0044</v>
      </c>
      <c r="L197" s="256" t="s">
        <v>238</v>
      </c>
      <c r="M197" s="256"/>
      <c r="N197" s="171">
        <v>180</v>
      </c>
      <c r="O197" s="241"/>
    </row>
    <row r="198" spans="1:15" ht="12.75">
      <c r="A198" s="139"/>
      <c r="B198" s="50"/>
      <c r="C198" s="256" t="s">
        <v>249</v>
      </c>
      <c r="D198" s="256" t="s">
        <v>276</v>
      </c>
      <c r="E198" s="256" t="s">
        <v>264</v>
      </c>
      <c r="F198" s="237" t="s">
        <v>282</v>
      </c>
      <c r="G198" s="256">
        <v>51</v>
      </c>
      <c r="H198" s="256" t="s">
        <v>273</v>
      </c>
      <c r="I198" s="256">
        <v>0.356</v>
      </c>
      <c r="J198" s="256">
        <v>3.62</v>
      </c>
      <c r="K198" s="256">
        <v>0.0043</v>
      </c>
      <c r="L198" s="256" t="s">
        <v>238</v>
      </c>
      <c r="M198" s="256"/>
      <c r="N198" s="171">
        <v>180</v>
      </c>
      <c r="O198" s="241"/>
    </row>
    <row r="199" spans="1:15" ht="12.75">
      <c r="A199" s="139"/>
      <c r="B199" s="50"/>
      <c r="C199" s="256" t="s">
        <v>249</v>
      </c>
      <c r="D199" s="256" t="s">
        <v>276</v>
      </c>
      <c r="E199" s="256" t="s">
        <v>262</v>
      </c>
      <c r="F199" s="237" t="s">
        <v>246</v>
      </c>
      <c r="G199" s="256">
        <v>53.8</v>
      </c>
      <c r="H199" s="256" t="s">
        <v>273</v>
      </c>
      <c r="I199" s="256">
        <v>0.381</v>
      </c>
      <c r="J199" s="256">
        <v>3.58</v>
      </c>
      <c r="K199" s="256">
        <v>0.0045</v>
      </c>
      <c r="L199" s="256" t="s">
        <v>238</v>
      </c>
      <c r="M199" s="256"/>
      <c r="N199" s="171">
        <v>180</v>
      </c>
      <c r="O199" s="241"/>
    </row>
    <row r="200" spans="1:15" ht="12.75">
      <c r="A200" s="139"/>
      <c r="B200" s="50"/>
      <c r="C200" s="256" t="s">
        <v>249</v>
      </c>
      <c r="D200" s="256" t="s">
        <v>276</v>
      </c>
      <c r="E200" s="256" t="s">
        <v>264</v>
      </c>
      <c r="F200" s="237" t="s">
        <v>282</v>
      </c>
      <c r="G200" s="256">
        <v>53.5</v>
      </c>
      <c r="H200" s="256" t="s">
        <v>273</v>
      </c>
      <c r="I200" s="256">
        <v>0.381</v>
      </c>
      <c r="J200" s="256">
        <v>3.58</v>
      </c>
      <c r="K200" s="256">
        <v>0.0045</v>
      </c>
      <c r="L200" s="256" t="s">
        <v>238</v>
      </c>
      <c r="M200" s="256"/>
      <c r="N200" s="171">
        <v>180</v>
      </c>
      <c r="O200" s="241"/>
    </row>
    <row r="201" spans="1:15" ht="12.75">
      <c r="A201" s="139"/>
      <c r="B201" s="50"/>
      <c r="C201" s="256" t="s">
        <v>249</v>
      </c>
      <c r="D201" s="256" t="s">
        <v>276</v>
      </c>
      <c r="E201" s="256" t="s">
        <v>265</v>
      </c>
      <c r="F201" s="237" t="s">
        <v>246</v>
      </c>
      <c r="G201" s="256">
        <v>47.3</v>
      </c>
      <c r="H201" s="256" t="s">
        <v>273</v>
      </c>
      <c r="I201" s="256">
        <v>0.406</v>
      </c>
      <c r="J201" s="256">
        <v>3.67</v>
      </c>
      <c r="K201" s="256">
        <v>0.0042</v>
      </c>
      <c r="L201" s="256" t="s">
        <v>238</v>
      </c>
      <c r="M201" s="256"/>
      <c r="N201" s="171">
        <v>180</v>
      </c>
      <c r="O201" s="241"/>
    </row>
    <row r="202" spans="1:15" ht="12.75">
      <c r="A202" s="139"/>
      <c r="B202" s="50"/>
      <c r="C202" s="256" t="s">
        <v>249</v>
      </c>
      <c r="D202" s="256" t="s">
        <v>276</v>
      </c>
      <c r="E202" s="256" t="s">
        <v>264</v>
      </c>
      <c r="F202" s="237" t="s">
        <v>282</v>
      </c>
      <c r="G202" s="256">
        <v>56</v>
      </c>
      <c r="H202" s="256" t="s">
        <v>273</v>
      </c>
      <c r="I202" s="256">
        <v>0.406</v>
      </c>
      <c r="J202" s="256">
        <v>3.54</v>
      </c>
      <c r="K202" s="256">
        <v>0.0046</v>
      </c>
      <c r="L202" s="256" t="s">
        <v>238</v>
      </c>
      <c r="M202" s="256"/>
      <c r="N202" s="171">
        <v>180</v>
      </c>
      <c r="O202" s="241"/>
    </row>
    <row r="203" spans="1:15" ht="12.75">
      <c r="A203" s="139"/>
      <c r="B203" s="50"/>
      <c r="C203" s="256" t="s">
        <v>249</v>
      </c>
      <c r="D203" s="256" t="s">
        <v>276</v>
      </c>
      <c r="E203" s="256" t="s">
        <v>265</v>
      </c>
      <c r="F203" s="237" t="s">
        <v>246</v>
      </c>
      <c r="G203" s="256">
        <v>50.5</v>
      </c>
      <c r="H203" s="256" t="s">
        <v>273</v>
      </c>
      <c r="I203" s="256">
        <v>0.457</v>
      </c>
      <c r="J203" s="256">
        <v>3.63</v>
      </c>
      <c r="K203" s="256">
        <v>0.0043</v>
      </c>
      <c r="L203" s="256" t="s">
        <v>238</v>
      </c>
      <c r="M203" s="256"/>
      <c r="N203" s="171">
        <v>180</v>
      </c>
      <c r="O203" s="241"/>
    </row>
    <row r="204" spans="1:15" ht="12.75">
      <c r="A204" s="139"/>
      <c r="B204" s="50"/>
      <c r="C204" s="256" t="s">
        <v>249</v>
      </c>
      <c r="D204" s="256" t="s">
        <v>276</v>
      </c>
      <c r="E204" s="256" t="s">
        <v>264</v>
      </c>
      <c r="F204" s="237" t="s">
        <v>282</v>
      </c>
      <c r="G204" s="256">
        <v>60</v>
      </c>
      <c r="H204" s="256" t="s">
        <v>273</v>
      </c>
      <c r="I204" s="256">
        <v>0.457</v>
      </c>
      <c r="J204" s="256">
        <v>3.47</v>
      </c>
      <c r="K204" s="256">
        <v>0.0047</v>
      </c>
      <c r="L204" s="256" t="s">
        <v>238</v>
      </c>
      <c r="M204" s="256"/>
      <c r="N204" s="171">
        <v>180</v>
      </c>
      <c r="O204" s="241"/>
    </row>
    <row r="205" spans="1:15" ht="12.75">
      <c r="A205" s="139"/>
      <c r="B205" s="50"/>
      <c r="C205" s="256" t="s">
        <v>249</v>
      </c>
      <c r="D205" s="256" t="s">
        <v>276</v>
      </c>
      <c r="E205" s="256" t="s">
        <v>265</v>
      </c>
      <c r="F205" s="237" t="s">
        <v>246</v>
      </c>
      <c r="G205" s="256">
        <v>53.8</v>
      </c>
      <c r="H205" s="256" t="s">
        <v>273</v>
      </c>
      <c r="I205" s="256">
        <v>0.508</v>
      </c>
      <c r="J205" s="256">
        <v>3.58</v>
      </c>
      <c r="K205" s="256">
        <v>0.0045</v>
      </c>
      <c r="L205" s="256" t="s">
        <v>238</v>
      </c>
      <c r="M205" s="256"/>
      <c r="N205" s="171">
        <v>180</v>
      </c>
      <c r="O205" s="241"/>
    </row>
    <row r="206" spans="1:15" ht="12.75">
      <c r="A206" s="139"/>
      <c r="B206" s="51"/>
      <c r="C206" s="256" t="s">
        <v>249</v>
      </c>
      <c r="D206" s="256" t="s">
        <v>276</v>
      </c>
      <c r="E206" s="256" t="s">
        <v>266</v>
      </c>
      <c r="F206" s="237" t="s">
        <v>282</v>
      </c>
      <c r="G206" s="256">
        <v>56</v>
      </c>
      <c r="H206" s="256" t="s">
        <v>273</v>
      </c>
      <c r="I206" s="256">
        <v>0.508</v>
      </c>
      <c r="J206" s="256">
        <v>3.54</v>
      </c>
      <c r="K206" s="256">
        <v>0.0046</v>
      </c>
      <c r="L206" s="256" t="s">
        <v>238</v>
      </c>
      <c r="M206" s="256"/>
      <c r="N206" s="171">
        <v>180</v>
      </c>
      <c r="O206" s="254"/>
    </row>
    <row r="207" spans="1:15" ht="12.75">
      <c r="A207" s="139"/>
      <c r="B207" s="50"/>
      <c r="C207" s="256" t="s">
        <v>249</v>
      </c>
      <c r="D207" s="256" t="s">
        <v>276</v>
      </c>
      <c r="E207" s="256" t="s">
        <v>267</v>
      </c>
      <c r="F207" s="237" t="s">
        <v>246</v>
      </c>
      <c r="G207" s="256">
        <v>48.6</v>
      </c>
      <c r="H207" s="256" t="s">
        <v>273</v>
      </c>
      <c r="I207" s="256">
        <v>0.533</v>
      </c>
      <c r="J207" s="256">
        <v>3.65</v>
      </c>
      <c r="K207" s="256">
        <v>0.0042</v>
      </c>
      <c r="L207" s="256" t="s">
        <v>238</v>
      </c>
      <c r="M207" s="256"/>
      <c r="N207" s="171">
        <v>180</v>
      </c>
      <c r="O207" s="241"/>
    </row>
    <row r="208" spans="1:15" ht="12.75">
      <c r="A208" s="139"/>
      <c r="B208" s="50"/>
      <c r="C208" s="256" t="s">
        <v>249</v>
      </c>
      <c r="D208" s="256" t="s">
        <v>276</v>
      </c>
      <c r="E208" s="256" t="s">
        <v>266</v>
      </c>
      <c r="F208" s="237" t="s">
        <v>282</v>
      </c>
      <c r="G208" s="256">
        <v>57.6</v>
      </c>
      <c r="H208" s="256" t="s">
        <v>273</v>
      </c>
      <c r="I208" s="256">
        <v>0.533</v>
      </c>
      <c r="J208" s="256">
        <v>3.5</v>
      </c>
      <c r="K208" s="256">
        <v>0.0046</v>
      </c>
      <c r="L208" s="256" t="s">
        <v>238</v>
      </c>
      <c r="M208" s="256"/>
      <c r="N208" s="171">
        <v>180</v>
      </c>
      <c r="O208" s="241"/>
    </row>
    <row r="209" spans="1:15" ht="12.75">
      <c r="A209" s="139"/>
      <c r="B209" s="50"/>
      <c r="C209" s="256" t="s">
        <v>249</v>
      </c>
      <c r="D209" s="256" t="s">
        <v>276</v>
      </c>
      <c r="E209" s="256" t="s">
        <v>267</v>
      </c>
      <c r="F209" s="237" t="s">
        <v>246</v>
      </c>
      <c r="G209" s="256">
        <v>52.5</v>
      </c>
      <c r="H209" s="256" t="s">
        <v>273</v>
      </c>
      <c r="I209" s="256">
        <v>0.61</v>
      </c>
      <c r="J209" s="256">
        <v>3.59</v>
      </c>
      <c r="K209" s="256">
        <v>0.0044</v>
      </c>
      <c r="L209" s="256" t="s">
        <v>238</v>
      </c>
      <c r="M209" s="256"/>
      <c r="N209" s="171">
        <v>180</v>
      </c>
      <c r="O209" s="241"/>
    </row>
    <row r="210" spans="1:15" ht="12.75">
      <c r="A210" s="139"/>
      <c r="B210" s="50"/>
      <c r="C210" s="256" t="s">
        <v>249</v>
      </c>
      <c r="D210" s="256" t="s">
        <v>276</v>
      </c>
      <c r="E210" s="256" t="s">
        <v>268</v>
      </c>
      <c r="F210" s="237" t="s">
        <v>282</v>
      </c>
      <c r="G210" s="256">
        <v>56</v>
      </c>
      <c r="H210" s="256" t="s">
        <v>273</v>
      </c>
      <c r="I210" s="256">
        <v>0.61</v>
      </c>
      <c r="J210" s="256">
        <v>3.54</v>
      </c>
      <c r="K210" s="256">
        <v>0.0046</v>
      </c>
      <c r="L210" s="256" t="s">
        <v>238</v>
      </c>
      <c r="M210" s="256"/>
      <c r="N210" s="171">
        <v>180</v>
      </c>
      <c r="O210" s="241"/>
    </row>
    <row r="211" spans="1:15" ht="12.75">
      <c r="A211" s="139"/>
      <c r="B211" s="50"/>
      <c r="C211" s="256" t="s">
        <v>249</v>
      </c>
      <c r="D211" s="256" t="s">
        <v>276</v>
      </c>
      <c r="E211" s="256" t="s">
        <v>269</v>
      </c>
      <c r="F211" s="237" t="s">
        <v>246</v>
      </c>
      <c r="G211" s="256">
        <v>51.6</v>
      </c>
      <c r="H211" s="256" t="s">
        <v>273</v>
      </c>
      <c r="I211" s="256">
        <v>0.711</v>
      </c>
      <c r="J211" s="256">
        <v>3.61</v>
      </c>
      <c r="K211" s="256">
        <v>0.0044</v>
      </c>
      <c r="L211" s="256" t="s">
        <v>238</v>
      </c>
      <c r="M211" s="256"/>
      <c r="N211" s="171">
        <v>180</v>
      </c>
      <c r="O211" s="241"/>
    </row>
    <row r="212" spans="1:15" ht="12.75">
      <c r="A212" s="139"/>
      <c r="B212" s="50"/>
      <c r="C212" s="256" t="s">
        <v>249</v>
      </c>
      <c r="D212" s="256" t="s">
        <v>276</v>
      </c>
      <c r="E212" s="256" t="s">
        <v>270</v>
      </c>
      <c r="F212" s="237" t="s">
        <v>282</v>
      </c>
      <c r="G212" s="256">
        <v>56</v>
      </c>
      <c r="H212" s="256" t="s">
        <v>273</v>
      </c>
      <c r="I212" s="256">
        <v>0.711</v>
      </c>
      <c r="J212" s="256">
        <v>3.54</v>
      </c>
      <c r="K212" s="256">
        <v>0.0046</v>
      </c>
      <c r="L212" s="256" t="s">
        <v>238</v>
      </c>
      <c r="M212" s="256"/>
      <c r="N212" s="171">
        <v>180</v>
      </c>
      <c r="O212" s="241"/>
    </row>
    <row r="213" spans="1:15" ht="12.75">
      <c r="A213" s="139"/>
      <c r="B213" s="50"/>
      <c r="C213" s="171"/>
      <c r="D213" s="171"/>
      <c r="E213" s="224"/>
      <c r="F213" s="237"/>
      <c r="G213" s="171"/>
      <c r="H213" s="171"/>
      <c r="I213" s="240"/>
      <c r="J213" s="240"/>
      <c r="K213" s="171"/>
      <c r="L213" s="171"/>
      <c r="M213" s="171"/>
      <c r="N213" s="171"/>
      <c r="O213" s="241"/>
    </row>
    <row r="214" spans="1:15" ht="12.75">
      <c r="A214" s="139"/>
      <c r="B214" s="50"/>
      <c r="C214" s="256" t="s">
        <v>249</v>
      </c>
      <c r="D214" s="256" t="s">
        <v>276</v>
      </c>
      <c r="E214" s="171">
        <v>2116</v>
      </c>
      <c r="F214" s="237" t="s">
        <v>246</v>
      </c>
      <c r="G214" s="171">
        <v>53</v>
      </c>
      <c r="H214" s="171" t="s">
        <v>121</v>
      </c>
      <c r="I214" s="171">
        <v>0.117</v>
      </c>
      <c r="J214" s="171">
        <v>3.59</v>
      </c>
      <c r="K214" s="171">
        <v>0.0045</v>
      </c>
      <c r="L214" s="256" t="s">
        <v>238</v>
      </c>
      <c r="M214" s="171"/>
      <c r="N214" s="171">
        <v>180</v>
      </c>
      <c r="O214" s="241"/>
    </row>
    <row r="215" spans="1:15" ht="12.75">
      <c r="A215" s="139"/>
      <c r="B215" s="50"/>
      <c r="C215" s="256" t="s">
        <v>249</v>
      </c>
      <c r="D215" s="256" t="s">
        <v>276</v>
      </c>
      <c r="E215" s="171">
        <v>2116</v>
      </c>
      <c r="F215" s="237" t="s">
        <v>246</v>
      </c>
      <c r="G215" s="171">
        <v>55</v>
      </c>
      <c r="H215" s="171" t="s">
        <v>121</v>
      </c>
      <c r="I215" s="171">
        <v>0.124</v>
      </c>
      <c r="J215" s="171">
        <v>3.55</v>
      </c>
      <c r="K215" s="171">
        <v>0.0046</v>
      </c>
      <c r="L215" s="256" t="s">
        <v>238</v>
      </c>
      <c r="M215" s="171"/>
      <c r="N215" s="171">
        <v>180</v>
      </c>
      <c r="O215" s="241"/>
    </row>
    <row r="216" spans="1:15" ht="12.75">
      <c r="A216" s="139"/>
      <c r="B216" s="50"/>
      <c r="C216" s="256" t="s">
        <v>249</v>
      </c>
      <c r="D216" s="256" t="s">
        <v>276</v>
      </c>
      <c r="E216" s="171">
        <v>2116</v>
      </c>
      <c r="F216" s="237" t="s">
        <v>246</v>
      </c>
      <c r="G216" s="171">
        <v>57</v>
      </c>
      <c r="H216" s="171" t="s">
        <v>121</v>
      </c>
      <c r="I216" s="171">
        <v>0.13</v>
      </c>
      <c r="J216" s="171">
        <v>3.51</v>
      </c>
      <c r="K216" s="171">
        <v>0.0046</v>
      </c>
      <c r="L216" s="256" t="s">
        <v>238</v>
      </c>
      <c r="M216" s="171"/>
      <c r="N216" s="171">
        <v>180</v>
      </c>
      <c r="O216" s="241"/>
    </row>
    <row r="217" spans="1:15" ht="12.75">
      <c r="A217" s="139"/>
      <c r="B217" s="50"/>
      <c r="C217" s="256" t="s">
        <v>249</v>
      </c>
      <c r="D217" s="256" t="s">
        <v>276</v>
      </c>
      <c r="E217" s="171">
        <v>3313</v>
      </c>
      <c r="F217" s="237" t="s">
        <v>282</v>
      </c>
      <c r="G217" s="171">
        <v>56</v>
      </c>
      <c r="H217" s="171" t="s">
        <v>121</v>
      </c>
      <c r="I217" s="171">
        <v>0.099</v>
      </c>
      <c r="J217" s="171">
        <v>3.54</v>
      </c>
      <c r="K217" s="171">
        <v>0.0046</v>
      </c>
      <c r="L217" s="256" t="s">
        <v>238</v>
      </c>
      <c r="M217" s="171"/>
      <c r="N217" s="171">
        <v>180</v>
      </c>
      <c r="O217" s="241"/>
    </row>
    <row r="218" spans="1:15" ht="12.75">
      <c r="A218" s="139"/>
      <c r="B218" s="50"/>
      <c r="C218" s="256" t="s">
        <v>249</v>
      </c>
      <c r="D218" s="256" t="s">
        <v>276</v>
      </c>
      <c r="E218" s="171">
        <v>3313</v>
      </c>
      <c r="F218" s="237" t="s">
        <v>282</v>
      </c>
      <c r="G218" s="171">
        <v>58</v>
      </c>
      <c r="H218" s="171" t="s">
        <v>121</v>
      </c>
      <c r="I218" s="171">
        <v>0.107</v>
      </c>
      <c r="J218" s="171">
        <v>3.5</v>
      </c>
      <c r="K218" s="171">
        <v>0.0046</v>
      </c>
      <c r="L218" s="256" t="s">
        <v>238</v>
      </c>
      <c r="M218" s="171"/>
      <c r="N218" s="171">
        <v>180</v>
      </c>
      <c r="O218" s="241"/>
    </row>
    <row r="219" spans="1:15" ht="12.75">
      <c r="A219" s="139"/>
      <c r="B219" s="50"/>
      <c r="C219" s="256" t="s">
        <v>249</v>
      </c>
      <c r="D219" s="256" t="s">
        <v>276</v>
      </c>
      <c r="E219" s="171">
        <v>2113</v>
      </c>
      <c r="F219" s="237" t="s">
        <v>282</v>
      </c>
      <c r="G219" s="171">
        <v>56</v>
      </c>
      <c r="H219" s="171" t="s">
        <v>121</v>
      </c>
      <c r="I219" s="171">
        <v>0.097</v>
      </c>
      <c r="J219" s="171">
        <v>3.54</v>
      </c>
      <c r="K219" s="171">
        <v>0.0046</v>
      </c>
      <c r="L219" s="256" t="s">
        <v>238</v>
      </c>
      <c r="M219" s="171"/>
      <c r="N219" s="171">
        <v>180</v>
      </c>
      <c r="O219" s="241"/>
    </row>
    <row r="220" spans="1:15" ht="12.75">
      <c r="A220" s="139"/>
      <c r="B220" s="50"/>
      <c r="C220" s="256" t="s">
        <v>249</v>
      </c>
      <c r="D220" s="256" t="s">
        <v>276</v>
      </c>
      <c r="E220" s="171">
        <v>2113</v>
      </c>
      <c r="F220" s="237" t="s">
        <v>282</v>
      </c>
      <c r="G220" s="171">
        <v>58</v>
      </c>
      <c r="H220" s="171" t="s">
        <v>121</v>
      </c>
      <c r="I220" s="171">
        <v>0.102</v>
      </c>
      <c r="J220" s="171">
        <v>3.5</v>
      </c>
      <c r="K220" s="171">
        <v>0.0046</v>
      </c>
      <c r="L220" s="256" t="s">
        <v>238</v>
      </c>
      <c r="M220" s="171"/>
      <c r="N220" s="171">
        <v>180</v>
      </c>
      <c r="O220" s="241"/>
    </row>
    <row r="221" spans="1:15" ht="12.75">
      <c r="A221" s="139"/>
      <c r="B221" s="50"/>
      <c r="C221" s="256" t="s">
        <v>249</v>
      </c>
      <c r="D221" s="256" t="s">
        <v>276</v>
      </c>
      <c r="E221" s="256">
        <v>2113</v>
      </c>
      <c r="F221" s="256" t="s">
        <v>282</v>
      </c>
      <c r="G221" s="256">
        <v>60</v>
      </c>
      <c r="H221" s="256" t="s">
        <v>121</v>
      </c>
      <c r="I221" s="256">
        <v>0.109</v>
      </c>
      <c r="J221" s="171">
        <v>3.47</v>
      </c>
      <c r="K221" s="171">
        <v>0.0047</v>
      </c>
      <c r="L221" s="256" t="s">
        <v>238</v>
      </c>
      <c r="M221" s="171"/>
      <c r="N221" s="171">
        <v>180</v>
      </c>
      <c r="O221" s="241"/>
    </row>
    <row r="222" spans="1:15" ht="12.75">
      <c r="A222" s="139"/>
      <c r="B222" s="50"/>
      <c r="C222" s="256" t="s">
        <v>249</v>
      </c>
      <c r="D222" s="256" t="s">
        <v>276</v>
      </c>
      <c r="E222" s="256">
        <v>1086</v>
      </c>
      <c r="F222" s="256" t="s">
        <v>282</v>
      </c>
      <c r="G222" s="256">
        <v>61</v>
      </c>
      <c r="H222" s="256" t="s">
        <v>121</v>
      </c>
      <c r="I222" s="256">
        <v>0.079</v>
      </c>
      <c r="J222" s="171">
        <v>3.46</v>
      </c>
      <c r="K222" s="171">
        <v>0.0047</v>
      </c>
      <c r="L222" s="256" t="s">
        <v>238</v>
      </c>
      <c r="M222" s="171"/>
      <c r="N222" s="171">
        <v>180</v>
      </c>
      <c r="O222" s="241"/>
    </row>
    <row r="223" spans="1:15" ht="12.75">
      <c r="A223" s="139"/>
      <c r="B223" s="50"/>
      <c r="C223" s="256" t="s">
        <v>249</v>
      </c>
      <c r="D223" s="256" t="s">
        <v>276</v>
      </c>
      <c r="E223" s="256">
        <v>1086</v>
      </c>
      <c r="F223" s="256" t="s">
        <v>282</v>
      </c>
      <c r="G223" s="256">
        <v>65</v>
      </c>
      <c r="H223" s="256" t="s">
        <v>121</v>
      </c>
      <c r="I223" s="256">
        <v>0.089</v>
      </c>
      <c r="J223" s="171">
        <v>3.4</v>
      </c>
      <c r="K223" s="171">
        <v>0.0048</v>
      </c>
      <c r="L223" s="256" t="s">
        <v>238</v>
      </c>
      <c r="M223" s="171"/>
      <c r="N223" s="171">
        <v>180</v>
      </c>
      <c r="O223" s="241"/>
    </row>
    <row r="224" spans="1:15" ht="12.75">
      <c r="A224" s="139"/>
      <c r="B224" s="50"/>
      <c r="C224" s="256" t="s">
        <v>249</v>
      </c>
      <c r="D224" s="256" t="s">
        <v>276</v>
      </c>
      <c r="E224" s="256">
        <v>1086</v>
      </c>
      <c r="F224" s="256" t="s">
        <v>282</v>
      </c>
      <c r="G224" s="256">
        <v>68</v>
      </c>
      <c r="H224" s="256" t="s">
        <v>121</v>
      </c>
      <c r="I224" s="256">
        <v>0.099</v>
      </c>
      <c r="J224" s="171">
        <v>3.37</v>
      </c>
      <c r="K224" s="171">
        <v>0.0049</v>
      </c>
      <c r="L224" s="256" t="s">
        <v>238</v>
      </c>
      <c r="M224" s="171"/>
      <c r="N224" s="171">
        <v>180</v>
      </c>
      <c r="O224" s="241"/>
    </row>
    <row r="225" spans="1:15" ht="12.75">
      <c r="A225" s="139"/>
      <c r="B225" s="50"/>
      <c r="C225" s="256" t="s">
        <v>249</v>
      </c>
      <c r="D225" s="256" t="s">
        <v>276</v>
      </c>
      <c r="E225" s="256">
        <v>1080</v>
      </c>
      <c r="F225" s="256" t="s">
        <v>246</v>
      </c>
      <c r="G225" s="256">
        <v>62</v>
      </c>
      <c r="H225" s="256" t="s">
        <v>121</v>
      </c>
      <c r="I225" s="256">
        <v>0.074</v>
      </c>
      <c r="J225" s="171">
        <v>3.45</v>
      </c>
      <c r="K225" s="171">
        <v>0.0047</v>
      </c>
      <c r="L225" s="256" t="s">
        <v>238</v>
      </c>
      <c r="M225" s="171"/>
      <c r="N225" s="171">
        <v>180</v>
      </c>
      <c r="O225" s="241"/>
    </row>
    <row r="226" spans="1:15" ht="12.75">
      <c r="A226" s="139"/>
      <c r="B226" s="51"/>
      <c r="C226" s="256" t="s">
        <v>249</v>
      </c>
      <c r="D226" s="256" t="s">
        <v>276</v>
      </c>
      <c r="E226" s="256">
        <v>1080</v>
      </c>
      <c r="F226" s="256" t="s">
        <v>246</v>
      </c>
      <c r="G226" s="256">
        <v>65</v>
      </c>
      <c r="H226" s="256" t="s">
        <v>121</v>
      </c>
      <c r="I226" s="256">
        <v>0.081</v>
      </c>
      <c r="J226" s="171">
        <v>3.4</v>
      </c>
      <c r="K226" s="171">
        <v>0.0048</v>
      </c>
      <c r="L226" s="256" t="s">
        <v>238</v>
      </c>
      <c r="M226" s="171"/>
      <c r="N226" s="171">
        <v>180</v>
      </c>
      <c r="O226" s="254"/>
    </row>
    <row r="227" spans="1:15" ht="12.75">
      <c r="A227" s="139"/>
      <c r="B227" s="50"/>
      <c r="C227" s="256" t="s">
        <v>249</v>
      </c>
      <c r="D227" s="256" t="s">
        <v>276</v>
      </c>
      <c r="E227" s="256">
        <v>1080</v>
      </c>
      <c r="F227" s="256" t="s">
        <v>246</v>
      </c>
      <c r="G227" s="256">
        <v>68</v>
      </c>
      <c r="H227" s="256" t="s">
        <v>121</v>
      </c>
      <c r="I227" s="256">
        <v>0.089</v>
      </c>
      <c r="J227" s="171">
        <v>3.37</v>
      </c>
      <c r="K227" s="171">
        <v>0.0049</v>
      </c>
      <c r="L227" s="256" t="s">
        <v>238</v>
      </c>
      <c r="M227" s="171"/>
      <c r="N227" s="171">
        <v>180</v>
      </c>
      <c r="O227" s="241"/>
    </row>
    <row r="228" spans="1:15" ht="12.75">
      <c r="A228" s="139"/>
      <c r="B228" s="50"/>
      <c r="C228" s="256" t="s">
        <v>249</v>
      </c>
      <c r="D228" s="256" t="s">
        <v>276</v>
      </c>
      <c r="E228" s="256">
        <v>1078</v>
      </c>
      <c r="F228" s="256" t="s">
        <v>282</v>
      </c>
      <c r="G228" s="256">
        <v>62</v>
      </c>
      <c r="H228" s="256" t="s">
        <v>121</v>
      </c>
      <c r="I228" s="256">
        <v>0.071</v>
      </c>
      <c r="J228" s="171">
        <v>3.45</v>
      </c>
      <c r="K228" s="171">
        <v>0.0047</v>
      </c>
      <c r="L228" s="256" t="s">
        <v>238</v>
      </c>
      <c r="M228" s="171"/>
      <c r="N228" s="171">
        <v>180</v>
      </c>
      <c r="O228" s="241"/>
    </row>
    <row r="229" spans="1:15" ht="12.75">
      <c r="A229" s="139"/>
      <c r="B229" s="50"/>
      <c r="C229" s="256" t="s">
        <v>249</v>
      </c>
      <c r="D229" s="256" t="s">
        <v>276</v>
      </c>
      <c r="E229" s="256">
        <v>1078</v>
      </c>
      <c r="F229" s="256" t="s">
        <v>282</v>
      </c>
      <c r="G229" s="256">
        <v>65</v>
      </c>
      <c r="H229" s="256" t="s">
        <v>121</v>
      </c>
      <c r="I229" s="256">
        <v>0.079</v>
      </c>
      <c r="J229" s="171">
        <v>3.4</v>
      </c>
      <c r="K229" s="171">
        <v>0.0048</v>
      </c>
      <c r="L229" s="256" t="s">
        <v>238</v>
      </c>
      <c r="M229" s="171"/>
      <c r="N229" s="171">
        <v>180</v>
      </c>
      <c r="O229" s="241"/>
    </row>
    <row r="230" spans="1:15" ht="12.75">
      <c r="A230" s="139"/>
      <c r="B230" s="50"/>
      <c r="C230" s="256" t="s">
        <v>249</v>
      </c>
      <c r="D230" s="256" t="s">
        <v>276</v>
      </c>
      <c r="E230" s="256">
        <v>1078</v>
      </c>
      <c r="F230" s="256" t="s">
        <v>282</v>
      </c>
      <c r="G230" s="256">
        <v>68</v>
      </c>
      <c r="H230" s="256" t="s">
        <v>121</v>
      </c>
      <c r="I230" s="256">
        <v>0.086</v>
      </c>
      <c r="J230" s="171">
        <v>3.37</v>
      </c>
      <c r="K230" s="171">
        <v>0.0049</v>
      </c>
      <c r="L230" s="256" t="s">
        <v>238</v>
      </c>
      <c r="M230" s="171"/>
      <c r="N230" s="171">
        <v>180</v>
      </c>
      <c r="O230" s="241"/>
    </row>
    <row r="231" spans="1:15" ht="12.75">
      <c r="A231" s="139"/>
      <c r="B231" s="50"/>
      <c r="C231" s="256" t="s">
        <v>249</v>
      </c>
      <c r="D231" s="256" t="s">
        <v>276</v>
      </c>
      <c r="E231" s="256">
        <v>1067</v>
      </c>
      <c r="F231" s="256" t="s">
        <v>282</v>
      </c>
      <c r="G231" s="256">
        <v>71.5</v>
      </c>
      <c r="H231" s="256" t="s">
        <v>121</v>
      </c>
      <c r="I231" s="256">
        <v>0.061</v>
      </c>
      <c r="J231" s="171">
        <v>3.33</v>
      </c>
      <c r="K231" s="171">
        <v>0.005</v>
      </c>
      <c r="L231" s="256" t="s">
        <v>238</v>
      </c>
      <c r="M231" s="171"/>
      <c r="N231" s="171">
        <v>180</v>
      </c>
      <c r="O231" s="241"/>
    </row>
    <row r="232" spans="1:15" ht="12.75">
      <c r="A232" s="139"/>
      <c r="B232" s="50"/>
      <c r="C232" s="256" t="s">
        <v>249</v>
      </c>
      <c r="D232" s="256" t="s">
        <v>276</v>
      </c>
      <c r="E232" s="256">
        <v>1067</v>
      </c>
      <c r="F232" s="256" t="s">
        <v>282</v>
      </c>
      <c r="G232" s="256">
        <v>75</v>
      </c>
      <c r="H232" s="256" t="s">
        <v>121</v>
      </c>
      <c r="I232" s="256">
        <v>0.069</v>
      </c>
      <c r="J232" s="171">
        <v>3.29</v>
      </c>
      <c r="K232" s="171">
        <v>0.0051</v>
      </c>
      <c r="L232" s="256" t="s">
        <v>238</v>
      </c>
      <c r="M232" s="171"/>
      <c r="N232" s="171">
        <v>180</v>
      </c>
      <c r="O232" s="241"/>
    </row>
    <row r="233" spans="1:15" ht="12.75">
      <c r="A233" s="139"/>
      <c r="B233" s="50"/>
      <c r="C233" s="256" t="s">
        <v>249</v>
      </c>
      <c r="D233" s="256" t="s">
        <v>276</v>
      </c>
      <c r="E233" s="256">
        <v>106</v>
      </c>
      <c r="F233" s="256" t="s">
        <v>246</v>
      </c>
      <c r="G233" s="256">
        <v>71.5</v>
      </c>
      <c r="H233" s="256" t="s">
        <v>121</v>
      </c>
      <c r="I233" s="256">
        <v>0.053</v>
      </c>
      <c r="J233" s="171">
        <v>3.33</v>
      </c>
      <c r="K233" s="171">
        <v>0.005</v>
      </c>
      <c r="L233" s="256" t="s">
        <v>238</v>
      </c>
      <c r="M233" s="171"/>
      <c r="N233" s="171">
        <v>180</v>
      </c>
      <c r="O233" s="241"/>
    </row>
    <row r="234" spans="1:15" ht="12.75">
      <c r="A234" s="139"/>
      <c r="B234" s="50"/>
      <c r="C234" s="256" t="s">
        <v>249</v>
      </c>
      <c r="D234" s="256" t="s">
        <v>276</v>
      </c>
      <c r="E234" s="256">
        <v>106</v>
      </c>
      <c r="F234" s="256" t="s">
        <v>246</v>
      </c>
      <c r="G234" s="256">
        <v>75</v>
      </c>
      <c r="H234" s="256" t="s">
        <v>121</v>
      </c>
      <c r="I234" s="256">
        <v>0.061</v>
      </c>
      <c r="J234" s="171">
        <v>3.29</v>
      </c>
      <c r="K234" s="171">
        <v>0.0051</v>
      </c>
      <c r="L234" s="256" t="s">
        <v>238</v>
      </c>
      <c r="M234" s="171"/>
      <c r="N234" s="171">
        <v>180</v>
      </c>
      <c r="O234" s="241"/>
    </row>
    <row r="235" spans="1:15" ht="12.75">
      <c r="A235" s="139"/>
      <c r="B235" s="50"/>
      <c r="C235" s="256"/>
      <c r="D235" s="256"/>
      <c r="E235" s="258"/>
      <c r="F235" s="256"/>
      <c r="G235" s="256"/>
      <c r="H235" s="256"/>
      <c r="I235" s="259"/>
      <c r="J235" s="240"/>
      <c r="K235" s="171"/>
      <c r="L235" s="171"/>
      <c r="M235" s="171"/>
      <c r="N235" s="171"/>
      <c r="O235" s="171"/>
    </row>
    <row r="236" spans="1:15" ht="12.75">
      <c r="A236" s="139"/>
      <c r="B236" s="50"/>
      <c r="C236" s="256" t="s">
        <v>277</v>
      </c>
      <c r="D236" s="256" t="s">
        <v>276</v>
      </c>
      <c r="E236" s="256" t="s">
        <v>250</v>
      </c>
      <c r="F236" s="256" t="s">
        <v>283</v>
      </c>
      <c r="G236" s="256">
        <v>70</v>
      </c>
      <c r="H236" s="256" t="s">
        <v>273</v>
      </c>
      <c r="I236" s="256">
        <v>0.051</v>
      </c>
      <c r="J236" s="171">
        <v>3.22</v>
      </c>
      <c r="K236" s="171">
        <v>0.0046</v>
      </c>
      <c r="L236" s="256" t="s">
        <v>238</v>
      </c>
      <c r="M236" s="171"/>
      <c r="N236" s="171">
        <v>180</v>
      </c>
      <c r="O236" s="171"/>
    </row>
    <row r="237" spans="1:17" ht="12.75">
      <c r="A237" s="139"/>
      <c r="B237" s="50"/>
      <c r="C237" s="256" t="s">
        <v>277</v>
      </c>
      <c r="D237" s="256" t="s">
        <v>276</v>
      </c>
      <c r="E237" s="256" t="s">
        <v>251</v>
      </c>
      <c r="F237" s="256" t="s">
        <v>284</v>
      </c>
      <c r="G237" s="256">
        <v>63.8</v>
      </c>
      <c r="H237" s="256" t="s">
        <v>273</v>
      </c>
      <c r="I237" s="256">
        <v>0.051</v>
      </c>
      <c r="J237" s="171">
        <v>3.26</v>
      </c>
      <c r="K237" s="171">
        <v>0.0045</v>
      </c>
      <c r="L237" s="256" t="s">
        <v>238</v>
      </c>
      <c r="M237" s="171"/>
      <c r="N237" s="171">
        <v>180</v>
      </c>
      <c r="O237" s="171"/>
      <c r="Q237" s="135" t="s">
        <v>72</v>
      </c>
    </row>
    <row r="238" spans="1:15" ht="12.75">
      <c r="A238" s="139"/>
      <c r="B238" s="50"/>
      <c r="C238" s="256" t="s">
        <v>277</v>
      </c>
      <c r="D238" s="256" t="s">
        <v>276</v>
      </c>
      <c r="E238" s="256" t="s">
        <v>251</v>
      </c>
      <c r="F238" s="256" t="s">
        <v>284</v>
      </c>
      <c r="G238" s="256">
        <v>67.8</v>
      </c>
      <c r="H238" s="256" t="s">
        <v>273</v>
      </c>
      <c r="I238" s="256">
        <v>0.058</v>
      </c>
      <c r="J238" s="171">
        <v>3.24</v>
      </c>
      <c r="K238" s="171">
        <v>0.0046</v>
      </c>
      <c r="L238" s="256" t="s">
        <v>238</v>
      </c>
      <c r="M238" s="171"/>
      <c r="N238" s="171">
        <v>180</v>
      </c>
      <c r="O238" s="171"/>
    </row>
    <row r="239" spans="1:15" ht="12.75">
      <c r="A239" s="139"/>
      <c r="B239" s="50"/>
      <c r="C239" s="256" t="s">
        <v>277</v>
      </c>
      <c r="D239" s="256" t="s">
        <v>276</v>
      </c>
      <c r="E239" s="256" t="s">
        <v>252</v>
      </c>
      <c r="F239" s="256" t="s">
        <v>284</v>
      </c>
      <c r="G239" s="256">
        <v>57.3</v>
      </c>
      <c r="H239" s="256" t="s">
        <v>273</v>
      </c>
      <c r="I239" s="256">
        <v>0.064</v>
      </c>
      <c r="J239" s="171">
        <v>3.31</v>
      </c>
      <c r="K239" s="171">
        <v>0.0045</v>
      </c>
      <c r="L239" s="256" t="s">
        <v>238</v>
      </c>
      <c r="M239" s="171"/>
      <c r="N239" s="171">
        <v>180</v>
      </c>
      <c r="O239" s="171"/>
    </row>
    <row r="240" spans="1:15" ht="12.75">
      <c r="A240" s="139"/>
      <c r="B240" s="50"/>
      <c r="C240" s="256" t="s">
        <v>277</v>
      </c>
      <c r="D240" s="256" t="s">
        <v>276</v>
      </c>
      <c r="E240" s="256" t="s">
        <v>252</v>
      </c>
      <c r="F240" s="256" t="s">
        <v>284</v>
      </c>
      <c r="G240" s="256">
        <v>63</v>
      </c>
      <c r="H240" s="256" t="s">
        <v>273</v>
      </c>
      <c r="I240" s="256">
        <v>0.076</v>
      </c>
      <c r="J240" s="171">
        <v>3.27</v>
      </c>
      <c r="K240" s="171">
        <v>0.0045</v>
      </c>
      <c r="L240" s="256" t="s">
        <v>238</v>
      </c>
      <c r="M240" s="171"/>
      <c r="N240" s="171">
        <v>180</v>
      </c>
      <c r="O240" s="171"/>
    </row>
    <row r="241" spans="1:15" ht="12.75">
      <c r="A241" s="139"/>
      <c r="B241" s="50"/>
      <c r="C241" s="256" t="s">
        <v>277</v>
      </c>
      <c r="D241" s="256" t="s">
        <v>276</v>
      </c>
      <c r="E241" s="256" t="s">
        <v>278</v>
      </c>
      <c r="F241" s="256" t="s">
        <v>284</v>
      </c>
      <c r="G241" s="256">
        <v>51.5</v>
      </c>
      <c r="H241" s="256" t="s">
        <v>273</v>
      </c>
      <c r="I241" s="256">
        <v>0.089</v>
      </c>
      <c r="J241" s="171">
        <v>3.35</v>
      </c>
      <c r="K241" s="171">
        <v>0.0044</v>
      </c>
      <c r="L241" s="256" t="s">
        <v>238</v>
      </c>
      <c r="M241" s="171"/>
      <c r="N241" s="171">
        <v>180</v>
      </c>
      <c r="O241" s="171"/>
    </row>
    <row r="242" spans="1:15" ht="12.75">
      <c r="A242" s="139"/>
      <c r="B242" s="50"/>
      <c r="C242" s="256" t="s">
        <v>277</v>
      </c>
      <c r="D242" s="256" t="s">
        <v>276</v>
      </c>
      <c r="E242" s="256" t="s">
        <v>255</v>
      </c>
      <c r="F242" s="256" t="s">
        <v>283</v>
      </c>
      <c r="G242" s="256">
        <v>51</v>
      </c>
      <c r="H242" s="256" t="s">
        <v>273</v>
      </c>
      <c r="I242" s="256">
        <v>0.102</v>
      </c>
      <c r="J242" s="171">
        <v>3.35</v>
      </c>
      <c r="K242" s="171">
        <v>0.0044</v>
      </c>
      <c r="L242" s="256" t="s">
        <v>238</v>
      </c>
      <c r="M242" s="171"/>
      <c r="N242" s="171">
        <v>180</v>
      </c>
      <c r="O242" s="171"/>
    </row>
    <row r="243" spans="1:15" ht="12.75">
      <c r="A243" s="139"/>
      <c r="B243" s="50"/>
      <c r="C243" s="256" t="s">
        <v>277</v>
      </c>
      <c r="D243" s="256" t="s">
        <v>276</v>
      </c>
      <c r="E243" s="256" t="s">
        <v>278</v>
      </c>
      <c r="F243" s="256" t="s">
        <v>284</v>
      </c>
      <c r="G243" s="256">
        <v>56.5</v>
      </c>
      <c r="H243" s="256" t="s">
        <v>273</v>
      </c>
      <c r="I243" s="256">
        <v>0.102</v>
      </c>
      <c r="J243" s="171">
        <v>3.31</v>
      </c>
      <c r="K243" s="171">
        <v>0.0045</v>
      </c>
      <c r="L243" s="256" t="s">
        <v>238</v>
      </c>
      <c r="M243" s="171"/>
      <c r="N243" s="171">
        <v>180</v>
      </c>
      <c r="O243" s="171"/>
    </row>
    <row r="244" spans="1:15" ht="12.75">
      <c r="A244" s="139"/>
      <c r="B244" s="50"/>
      <c r="C244" s="256" t="s">
        <v>277</v>
      </c>
      <c r="D244" s="256" t="s">
        <v>276</v>
      </c>
      <c r="E244" s="256" t="s">
        <v>256</v>
      </c>
      <c r="F244" s="256" t="s">
        <v>283</v>
      </c>
      <c r="G244" s="256">
        <v>70</v>
      </c>
      <c r="H244" s="256" t="s">
        <v>273</v>
      </c>
      <c r="I244" s="256">
        <v>0.102</v>
      </c>
      <c r="J244" s="171">
        <v>3.22</v>
      </c>
      <c r="K244" s="171">
        <v>0.0046</v>
      </c>
      <c r="L244" s="256" t="s">
        <v>238</v>
      </c>
      <c r="M244" s="171"/>
      <c r="N244" s="171">
        <v>180</v>
      </c>
      <c r="O244" s="171"/>
    </row>
    <row r="245" spans="1:15" ht="12.75">
      <c r="A245" s="139"/>
      <c r="B245" s="50"/>
      <c r="C245" s="256" t="s">
        <v>277</v>
      </c>
      <c r="D245" s="256" t="s">
        <v>276</v>
      </c>
      <c r="E245" s="256" t="s">
        <v>255</v>
      </c>
      <c r="F245" s="256" t="s">
        <v>283</v>
      </c>
      <c r="G245" s="256">
        <v>53.5</v>
      </c>
      <c r="H245" s="256" t="s">
        <v>273</v>
      </c>
      <c r="I245" s="256">
        <v>0.114</v>
      </c>
      <c r="J245" s="171">
        <v>3.34</v>
      </c>
      <c r="K245" s="171">
        <v>0.0044</v>
      </c>
      <c r="L245" s="256" t="s">
        <v>238</v>
      </c>
      <c r="M245" s="171"/>
      <c r="N245" s="171">
        <v>180</v>
      </c>
      <c r="O245" s="171"/>
    </row>
    <row r="246" spans="1:15" ht="12.75">
      <c r="A246" s="139"/>
      <c r="B246" s="50"/>
      <c r="C246" s="256" t="s">
        <v>277</v>
      </c>
      <c r="D246" s="256" t="s">
        <v>276</v>
      </c>
      <c r="E246" s="256" t="s">
        <v>278</v>
      </c>
      <c r="F246" s="256" t="s">
        <v>284</v>
      </c>
      <c r="G246" s="256">
        <v>60.5</v>
      </c>
      <c r="H246" s="256" t="s">
        <v>273</v>
      </c>
      <c r="I246" s="256">
        <v>0.114</v>
      </c>
      <c r="J246" s="171">
        <v>3.28</v>
      </c>
      <c r="K246" s="171">
        <v>0.0045</v>
      </c>
      <c r="L246" s="256" t="s">
        <v>238</v>
      </c>
      <c r="M246" s="171"/>
      <c r="N246" s="171">
        <v>180</v>
      </c>
      <c r="O246" s="171"/>
    </row>
    <row r="247" spans="1:15" ht="12.75">
      <c r="A247" s="139"/>
      <c r="B247" s="50"/>
      <c r="C247" s="256" t="s">
        <v>277</v>
      </c>
      <c r="D247" s="256" t="s">
        <v>276</v>
      </c>
      <c r="E247" s="256" t="s">
        <v>257</v>
      </c>
      <c r="F247" s="256" t="s">
        <v>283</v>
      </c>
      <c r="G247" s="256">
        <v>67.8</v>
      </c>
      <c r="H247" s="256" t="s">
        <v>273</v>
      </c>
      <c r="I247" s="256">
        <v>0.114</v>
      </c>
      <c r="J247" s="171">
        <v>3.24</v>
      </c>
      <c r="K247" s="171">
        <v>0.0046</v>
      </c>
      <c r="L247" s="256" t="s">
        <v>238</v>
      </c>
      <c r="M247" s="171"/>
      <c r="N247" s="171">
        <v>180</v>
      </c>
      <c r="O247" s="171"/>
    </row>
    <row r="248" spans="1:15" ht="12.75">
      <c r="A248" s="139"/>
      <c r="B248" s="50"/>
      <c r="C248" s="256" t="s">
        <v>277</v>
      </c>
      <c r="D248" s="256" t="s">
        <v>276</v>
      </c>
      <c r="E248" s="256" t="s">
        <v>255</v>
      </c>
      <c r="F248" s="256" t="s">
        <v>283</v>
      </c>
      <c r="G248" s="256">
        <v>57.5</v>
      </c>
      <c r="H248" s="256" t="s">
        <v>273</v>
      </c>
      <c r="I248" s="256">
        <v>0.127</v>
      </c>
      <c r="J248" s="171">
        <v>3.3</v>
      </c>
      <c r="K248" s="171">
        <v>0.0045</v>
      </c>
      <c r="L248" s="256" t="s">
        <v>238</v>
      </c>
      <c r="M248" s="171"/>
      <c r="N248" s="171">
        <v>180</v>
      </c>
      <c r="O248" s="171"/>
    </row>
    <row r="249" spans="1:15" ht="12.75">
      <c r="A249" s="139"/>
      <c r="B249" s="51"/>
      <c r="C249" s="256" t="s">
        <v>277</v>
      </c>
      <c r="D249" s="256" t="s">
        <v>276</v>
      </c>
      <c r="E249" s="256" t="s">
        <v>279</v>
      </c>
      <c r="F249" s="256" t="s">
        <v>284</v>
      </c>
      <c r="G249" s="256">
        <v>57.3</v>
      </c>
      <c r="H249" s="256" t="s">
        <v>273</v>
      </c>
      <c r="I249" s="256">
        <v>0.127</v>
      </c>
      <c r="J249" s="171">
        <v>3.31</v>
      </c>
      <c r="K249" s="171">
        <v>0.0045</v>
      </c>
      <c r="L249" s="256" t="s">
        <v>238</v>
      </c>
      <c r="M249" s="171"/>
      <c r="N249" s="171">
        <v>180</v>
      </c>
      <c r="O249" s="171"/>
    </row>
    <row r="250" spans="1:15" ht="12.75">
      <c r="A250" s="139"/>
      <c r="B250" s="50"/>
      <c r="C250" s="256" t="s">
        <v>277</v>
      </c>
      <c r="D250" s="256" t="s">
        <v>276</v>
      </c>
      <c r="E250" s="256" t="s">
        <v>279</v>
      </c>
      <c r="F250" s="256" t="s">
        <v>284</v>
      </c>
      <c r="G250" s="256">
        <v>63</v>
      </c>
      <c r="H250" s="256" t="s">
        <v>273</v>
      </c>
      <c r="I250" s="256">
        <v>0.152</v>
      </c>
      <c r="J250" s="171">
        <v>3.27</v>
      </c>
      <c r="K250" s="171">
        <v>0.0045</v>
      </c>
      <c r="L250" s="256" t="s">
        <v>238</v>
      </c>
      <c r="M250" s="171"/>
      <c r="N250" s="171">
        <v>180</v>
      </c>
      <c r="O250" s="171"/>
    </row>
    <row r="251" spans="1:15" ht="12.75">
      <c r="A251" s="139"/>
      <c r="B251" s="50"/>
      <c r="C251" s="256" t="s">
        <v>277</v>
      </c>
      <c r="D251" s="256" t="s">
        <v>276</v>
      </c>
      <c r="E251" s="256" t="s">
        <v>280</v>
      </c>
      <c r="F251" s="256" t="s">
        <v>284</v>
      </c>
      <c r="G251" s="256">
        <v>51.5</v>
      </c>
      <c r="H251" s="256" t="s">
        <v>273</v>
      </c>
      <c r="I251" s="256">
        <v>0.178</v>
      </c>
      <c r="J251" s="171">
        <v>3.35</v>
      </c>
      <c r="K251" s="171">
        <v>0.0044</v>
      </c>
      <c r="L251" s="256" t="s">
        <v>238</v>
      </c>
      <c r="M251" s="171"/>
      <c r="N251" s="171">
        <v>180</v>
      </c>
      <c r="O251" s="171"/>
    </row>
    <row r="252" spans="1:15" ht="12.75">
      <c r="A252" s="139"/>
      <c r="B252" s="50"/>
      <c r="C252" s="256" t="s">
        <v>277</v>
      </c>
      <c r="D252" s="256" t="s">
        <v>276</v>
      </c>
      <c r="E252" s="256" t="s">
        <v>261</v>
      </c>
      <c r="F252" s="256" t="s">
        <v>283</v>
      </c>
      <c r="G252" s="256">
        <v>51</v>
      </c>
      <c r="H252" s="256" t="s">
        <v>273</v>
      </c>
      <c r="I252" s="256">
        <v>0.203</v>
      </c>
      <c r="J252" s="171">
        <v>3.35</v>
      </c>
      <c r="K252" s="171">
        <v>0.0044</v>
      </c>
      <c r="L252" s="256" t="s">
        <v>238</v>
      </c>
      <c r="M252" s="171"/>
      <c r="N252" s="171">
        <v>180</v>
      </c>
      <c r="O252" s="171"/>
    </row>
    <row r="253" spans="1:15" ht="12.75">
      <c r="A253" s="139"/>
      <c r="B253" s="50"/>
      <c r="C253" s="256" t="s">
        <v>277</v>
      </c>
      <c r="D253" s="256" t="s">
        <v>276</v>
      </c>
      <c r="E253" s="256" t="s">
        <v>280</v>
      </c>
      <c r="F253" s="256" t="s">
        <v>284</v>
      </c>
      <c r="G253" s="256">
        <v>56.5</v>
      </c>
      <c r="H253" s="256" t="s">
        <v>273</v>
      </c>
      <c r="I253" s="256">
        <v>0.203</v>
      </c>
      <c r="J253" s="171">
        <v>3.31</v>
      </c>
      <c r="K253" s="171">
        <v>0.0045</v>
      </c>
      <c r="L253" s="256" t="s">
        <v>238</v>
      </c>
      <c r="M253" s="171"/>
      <c r="N253" s="171">
        <v>180</v>
      </c>
      <c r="O253" s="171"/>
    </row>
    <row r="254" spans="1:15" ht="12.75">
      <c r="A254" s="139"/>
      <c r="B254" s="50"/>
      <c r="C254" s="256" t="s">
        <v>277</v>
      </c>
      <c r="D254" s="256" t="s">
        <v>276</v>
      </c>
      <c r="E254" s="256" t="s">
        <v>280</v>
      </c>
      <c r="F254" s="256" t="s">
        <v>284</v>
      </c>
      <c r="G254" s="256">
        <v>60.5</v>
      </c>
      <c r="H254" s="256" t="s">
        <v>273</v>
      </c>
      <c r="I254" s="256">
        <v>0.229</v>
      </c>
      <c r="J254" s="171">
        <v>3.28</v>
      </c>
      <c r="K254" s="171">
        <v>0.0045</v>
      </c>
      <c r="L254" s="256" t="s">
        <v>238</v>
      </c>
      <c r="M254" s="171"/>
      <c r="N254" s="171">
        <v>180</v>
      </c>
      <c r="O254" s="171"/>
    </row>
    <row r="255" spans="1:15" ht="12.75">
      <c r="A255" s="139"/>
      <c r="B255" s="50"/>
      <c r="C255" s="256" t="s">
        <v>277</v>
      </c>
      <c r="D255" s="256" t="s">
        <v>276</v>
      </c>
      <c r="E255" s="256" t="s">
        <v>261</v>
      </c>
      <c r="F255" s="256" t="s">
        <v>283</v>
      </c>
      <c r="G255" s="256">
        <v>57.5</v>
      </c>
      <c r="H255" s="256" t="s">
        <v>273</v>
      </c>
      <c r="I255" s="256">
        <v>0.254</v>
      </c>
      <c r="J255" s="171">
        <v>3.3</v>
      </c>
      <c r="K255" s="171">
        <v>0.0045</v>
      </c>
      <c r="L255" s="256" t="s">
        <v>238</v>
      </c>
      <c r="M255" s="171"/>
      <c r="N255" s="171">
        <v>180</v>
      </c>
      <c r="O255" s="171"/>
    </row>
    <row r="256" spans="1:15" ht="12.75">
      <c r="A256" s="139"/>
      <c r="B256" s="50"/>
      <c r="C256" s="256" t="s">
        <v>277</v>
      </c>
      <c r="D256" s="256" t="s">
        <v>276</v>
      </c>
      <c r="E256" s="256" t="s">
        <v>262</v>
      </c>
      <c r="F256" s="256" t="s">
        <v>283</v>
      </c>
      <c r="G256" s="256">
        <v>51</v>
      </c>
      <c r="H256" s="256" t="s">
        <v>273</v>
      </c>
      <c r="I256" s="256">
        <v>0.305</v>
      </c>
      <c r="J256" s="171">
        <v>3.35</v>
      </c>
      <c r="K256" s="171">
        <v>0.0044</v>
      </c>
      <c r="L256" s="256" t="s">
        <v>238</v>
      </c>
      <c r="M256" s="171"/>
      <c r="N256" s="171">
        <v>180</v>
      </c>
      <c r="O256" s="171"/>
    </row>
    <row r="257" spans="1:15" ht="12.75">
      <c r="A257" s="139"/>
      <c r="B257" s="50"/>
      <c r="C257" s="256" t="s">
        <v>277</v>
      </c>
      <c r="D257" s="256" t="s">
        <v>276</v>
      </c>
      <c r="E257" s="256" t="s">
        <v>281</v>
      </c>
      <c r="F257" s="256" t="s">
        <v>284</v>
      </c>
      <c r="G257" s="256">
        <v>56.5</v>
      </c>
      <c r="H257" s="256" t="s">
        <v>273</v>
      </c>
      <c r="I257" s="256">
        <v>0.305</v>
      </c>
      <c r="J257" s="171">
        <v>3.31</v>
      </c>
      <c r="K257" s="171">
        <v>0.0045</v>
      </c>
      <c r="L257" s="256" t="s">
        <v>238</v>
      </c>
      <c r="M257" s="171"/>
      <c r="N257" s="171">
        <v>180</v>
      </c>
      <c r="O257" s="171"/>
    </row>
    <row r="258" spans="1:15" ht="12.75">
      <c r="A258" s="139"/>
      <c r="B258" s="50"/>
      <c r="C258" s="256" t="s">
        <v>277</v>
      </c>
      <c r="D258" s="256" t="s">
        <v>276</v>
      </c>
      <c r="E258" s="256" t="s">
        <v>262</v>
      </c>
      <c r="F258" s="256" t="s">
        <v>283</v>
      </c>
      <c r="G258" s="256">
        <v>55.3</v>
      </c>
      <c r="H258" s="256" t="s">
        <v>273</v>
      </c>
      <c r="I258" s="256">
        <v>0.356</v>
      </c>
      <c r="J258" s="171">
        <v>3.32</v>
      </c>
      <c r="K258" s="171">
        <v>0.0044</v>
      </c>
      <c r="L258" s="256" t="s">
        <v>238</v>
      </c>
      <c r="M258" s="171"/>
      <c r="N258" s="171">
        <v>180</v>
      </c>
      <c r="O258" s="171"/>
    </row>
    <row r="259" spans="1:15" ht="12.75">
      <c r="A259" s="139"/>
      <c r="B259" s="50"/>
      <c r="C259" s="256" t="s">
        <v>277</v>
      </c>
      <c r="D259" s="256" t="s">
        <v>276</v>
      </c>
      <c r="E259" s="256" t="s">
        <v>262</v>
      </c>
      <c r="F259" s="256" t="s">
        <v>283</v>
      </c>
      <c r="G259" s="256">
        <v>57.5</v>
      </c>
      <c r="H259" s="256" t="s">
        <v>273</v>
      </c>
      <c r="I259" s="256">
        <v>0.381</v>
      </c>
      <c r="J259" s="171">
        <v>3.3</v>
      </c>
      <c r="K259" s="171">
        <v>0.0045</v>
      </c>
      <c r="L259" s="256" t="s">
        <v>238</v>
      </c>
      <c r="M259" s="171"/>
      <c r="N259" s="171">
        <v>180</v>
      </c>
      <c r="O259" s="171"/>
    </row>
    <row r="260" spans="1:15" ht="12.75">
      <c r="A260" s="139"/>
      <c r="B260" s="50"/>
      <c r="C260" s="256" t="s">
        <v>277</v>
      </c>
      <c r="D260" s="256" t="s">
        <v>276</v>
      </c>
      <c r="E260" s="256" t="s">
        <v>265</v>
      </c>
      <c r="F260" s="256" t="s">
        <v>283</v>
      </c>
      <c r="G260" s="256">
        <v>51</v>
      </c>
      <c r="H260" s="256" t="s">
        <v>273</v>
      </c>
      <c r="I260" s="256">
        <v>0.406</v>
      </c>
      <c r="J260" s="171">
        <v>3.35</v>
      </c>
      <c r="K260" s="171">
        <v>0.0044</v>
      </c>
      <c r="L260" s="256" t="s">
        <v>238</v>
      </c>
      <c r="M260" s="171"/>
      <c r="N260" s="171">
        <v>180</v>
      </c>
      <c r="O260" s="171"/>
    </row>
    <row r="261" spans="1:15" ht="12.75">
      <c r="A261" s="139"/>
      <c r="B261" s="50"/>
      <c r="C261" s="256" t="s">
        <v>277</v>
      </c>
      <c r="D261" s="256" t="s">
        <v>276</v>
      </c>
      <c r="E261" s="256" t="s">
        <v>265</v>
      </c>
      <c r="F261" s="256" t="s">
        <v>283</v>
      </c>
      <c r="G261" s="256">
        <v>51</v>
      </c>
      <c r="H261" s="256" t="s">
        <v>273</v>
      </c>
      <c r="I261" s="256">
        <v>0.406</v>
      </c>
      <c r="J261" s="171">
        <v>3.35</v>
      </c>
      <c r="K261" s="171">
        <v>0.0044</v>
      </c>
      <c r="L261" s="256" t="s">
        <v>238</v>
      </c>
      <c r="M261" s="171"/>
      <c r="N261" s="171">
        <v>180</v>
      </c>
      <c r="O261" s="171"/>
    </row>
    <row r="262" spans="1:15" ht="12.75">
      <c r="A262" s="139"/>
      <c r="B262" s="50"/>
      <c r="C262" s="256" t="s">
        <v>277</v>
      </c>
      <c r="D262" s="256" t="s">
        <v>276</v>
      </c>
      <c r="E262" s="256" t="s">
        <v>265</v>
      </c>
      <c r="F262" s="256" t="s">
        <v>283</v>
      </c>
      <c r="G262" s="256">
        <v>54.3</v>
      </c>
      <c r="H262" s="256" t="s">
        <v>273</v>
      </c>
      <c r="I262" s="256">
        <v>0.457</v>
      </c>
      <c r="J262" s="171">
        <v>3.33</v>
      </c>
      <c r="K262" s="171">
        <v>0.0044</v>
      </c>
      <c r="L262" s="256" t="s">
        <v>238</v>
      </c>
      <c r="M262" s="171"/>
      <c r="N262" s="171">
        <v>180</v>
      </c>
      <c r="O262" s="171"/>
    </row>
    <row r="263" spans="1:15" ht="12.75">
      <c r="A263" s="139"/>
      <c r="B263" s="50"/>
      <c r="C263" s="256" t="s">
        <v>277</v>
      </c>
      <c r="D263" s="256" t="s">
        <v>276</v>
      </c>
      <c r="E263" s="256" t="s">
        <v>265</v>
      </c>
      <c r="F263" s="256" t="s">
        <v>283</v>
      </c>
      <c r="G263" s="256">
        <v>57.5</v>
      </c>
      <c r="H263" s="256" t="s">
        <v>273</v>
      </c>
      <c r="I263" s="256">
        <v>0.508</v>
      </c>
      <c r="J263" s="171">
        <v>3.3</v>
      </c>
      <c r="K263" s="171">
        <v>0.0045</v>
      </c>
      <c r="L263" s="256" t="s">
        <v>238</v>
      </c>
      <c r="M263" s="171"/>
      <c r="N263" s="171">
        <v>180</v>
      </c>
      <c r="O263" s="171"/>
    </row>
    <row r="264" spans="1:15" ht="12.75">
      <c r="A264" s="139"/>
      <c r="B264" s="50"/>
      <c r="C264" s="256" t="s">
        <v>277</v>
      </c>
      <c r="D264" s="256" t="s">
        <v>276</v>
      </c>
      <c r="E264" s="256" t="s">
        <v>267</v>
      </c>
      <c r="F264" s="256" t="s">
        <v>283</v>
      </c>
      <c r="G264" s="256">
        <v>52.3</v>
      </c>
      <c r="H264" s="256" t="s">
        <v>273</v>
      </c>
      <c r="I264" s="256">
        <v>0.533</v>
      </c>
      <c r="J264" s="171">
        <v>3.35</v>
      </c>
      <c r="K264" s="171">
        <v>0.0044</v>
      </c>
      <c r="L264" s="256" t="s">
        <v>238</v>
      </c>
      <c r="M264" s="171"/>
      <c r="N264" s="171">
        <v>180</v>
      </c>
      <c r="O264" s="171"/>
    </row>
    <row r="265" spans="1:15" ht="12.75">
      <c r="A265" s="139"/>
      <c r="B265" s="50"/>
      <c r="C265" s="256" t="s">
        <v>277</v>
      </c>
      <c r="D265" s="256" t="s">
        <v>276</v>
      </c>
      <c r="E265" s="256" t="s">
        <v>267</v>
      </c>
      <c r="F265" s="256" t="s">
        <v>283</v>
      </c>
      <c r="G265" s="256">
        <v>56.2</v>
      </c>
      <c r="H265" s="256" t="s">
        <v>273</v>
      </c>
      <c r="I265" s="256">
        <v>0.61</v>
      </c>
      <c r="J265" s="171">
        <v>3.31</v>
      </c>
      <c r="K265" s="171">
        <v>0.0045</v>
      </c>
      <c r="L265" s="256" t="s">
        <v>238</v>
      </c>
      <c r="M265" s="171"/>
      <c r="N265" s="171">
        <v>180</v>
      </c>
      <c r="O265" s="171"/>
    </row>
    <row r="266" spans="1:17" ht="12.75">
      <c r="A266" s="139"/>
      <c r="B266" s="50"/>
      <c r="C266" s="256" t="s">
        <v>277</v>
      </c>
      <c r="D266" s="256" t="s">
        <v>276</v>
      </c>
      <c r="E266" s="256" t="s">
        <v>269</v>
      </c>
      <c r="F266" s="256" t="s">
        <v>283</v>
      </c>
      <c r="G266" s="256">
        <v>55.3</v>
      </c>
      <c r="H266" s="256" t="s">
        <v>273</v>
      </c>
      <c r="I266" s="256">
        <v>0.711</v>
      </c>
      <c r="J266" s="171">
        <v>3.32</v>
      </c>
      <c r="K266" s="171">
        <v>0.0044</v>
      </c>
      <c r="L266" s="256" t="s">
        <v>238</v>
      </c>
      <c r="M266" s="171"/>
      <c r="N266" s="171">
        <v>180</v>
      </c>
      <c r="O266" s="171"/>
      <c r="Q266" s="135" t="s">
        <v>72</v>
      </c>
    </row>
    <row r="267" spans="1:15" ht="12.75">
      <c r="A267" s="139"/>
      <c r="B267" s="50"/>
      <c r="C267" s="256"/>
      <c r="D267" s="256"/>
      <c r="E267" s="258"/>
      <c r="F267" s="256"/>
      <c r="G267" s="256"/>
      <c r="H267" s="256"/>
      <c r="I267" s="259"/>
      <c r="J267" s="240"/>
      <c r="K267" s="171"/>
      <c r="L267" s="256"/>
      <c r="M267" s="171"/>
      <c r="N267" s="171"/>
      <c r="O267" s="171"/>
    </row>
    <row r="268" spans="1:15" ht="12.75">
      <c r="A268" s="139"/>
      <c r="B268" s="50"/>
      <c r="C268" s="256" t="s">
        <v>277</v>
      </c>
      <c r="D268" s="256" t="s">
        <v>276</v>
      </c>
      <c r="E268" s="256">
        <v>2116</v>
      </c>
      <c r="F268" s="256" t="s">
        <v>283</v>
      </c>
      <c r="G268" s="256">
        <v>53</v>
      </c>
      <c r="H268" s="256" t="s">
        <v>121</v>
      </c>
      <c r="I268" s="256">
        <v>0.112</v>
      </c>
      <c r="J268" s="171">
        <v>3.34</v>
      </c>
      <c r="K268" s="171">
        <v>0.0044</v>
      </c>
      <c r="L268" s="256" t="s">
        <v>238</v>
      </c>
      <c r="M268" s="171"/>
      <c r="N268" s="171">
        <v>180</v>
      </c>
      <c r="O268" s="171"/>
    </row>
    <row r="269" spans="1:15" ht="12.75">
      <c r="A269" s="139"/>
      <c r="B269" s="51"/>
      <c r="C269" s="256" t="s">
        <v>277</v>
      </c>
      <c r="D269" s="256" t="s">
        <v>276</v>
      </c>
      <c r="E269" s="256">
        <v>2116</v>
      </c>
      <c r="F269" s="256" t="s">
        <v>283</v>
      </c>
      <c r="G269" s="256">
        <v>55</v>
      </c>
      <c r="H269" s="256" t="s">
        <v>121</v>
      </c>
      <c r="I269" s="256">
        <v>0.119</v>
      </c>
      <c r="J269" s="171">
        <v>3.32</v>
      </c>
      <c r="K269" s="171">
        <v>0.0044</v>
      </c>
      <c r="L269" s="256" t="s">
        <v>238</v>
      </c>
      <c r="M269" s="171"/>
      <c r="N269" s="171">
        <v>180</v>
      </c>
      <c r="O269" s="171"/>
    </row>
    <row r="270" spans="1:15" ht="12.75">
      <c r="A270" s="139"/>
      <c r="B270" s="50"/>
      <c r="C270" s="256" t="s">
        <v>277</v>
      </c>
      <c r="D270" s="256" t="s">
        <v>276</v>
      </c>
      <c r="E270" s="256">
        <v>2116</v>
      </c>
      <c r="F270" s="256" t="s">
        <v>283</v>
      </c>
      <c r="G270" s="256">
        <v>57</v>
      </c>
      <c r="H270" s="256" t="s">
        <v>121</v>
      </c>
      <c r="I270" s="256">
        <v>0.124</v>
      </c>
      <c r="J270" s="171">
        <v>3.31</v>
      </c>
      <c r="K270" s="171">
        <v>0.0045</v>
      </c>
      <c r="L270" s="256" t="s">
        <v>238</v>
      </c>
      <c r="M270" s="171"/>
      <c r="N270" s="171">
        <v>180</v>
      </c>
      <c r="O270" s="171"/>
    </row>
    <row r="271" spans="1:15" ht="12.75">
      <c r="A271" s="139"/>
      <c r="B271" s="50"/>
      <c r="C271" s="256" t="s">
        <v>277</v>
      </c>
      <c r="D271" s="256" t="s">
        <v>276</v>
      </c>
      <c r="E271" s="256">
        <v>2013</v>
      </c>
      <c r="F271" s="256" t="s">
        <v>284</v>
      </c>
      <c r="G271" s="256">
        <v>56</v>
      </c>
      <c r="H271" s="256" t="s">
        <v>121</v>
      </c>
      <c r="I271" s="256">
        <v>0.097</v>
      </c>
      <c r="J271" s="171">
        <v>3.32</v>
      </c>
      <c r="K271" s="171">
        <v>0.0045</v>
      </c>
      <c r="L271" s="256" t="s">
        <v>238</v>
      </c>
      <c r="M271" s="171"/>
      <c r="N271" s="171">
        <v>180</v>
      </c>
      <c r="O271" s="171"/>
    </row>
    <row r="272" spans="1:15" ht="12.75">
      <c r="A272" s="139"/>
      <c r="B272" s="50"/>
      <c r="C272" s="256" t="s">
        <v>277</v>
      </c>
      <c r="D272" s="256" t="s">
        <v>276</v>
      </c>
      <c r="E272" s="256">
        <v>2013</v>
      </c>
      <c r="F272" s="256" t="s">
        <v>284</v>
      </c>
      <c r="G272" s="256">
        <v>60</v>
      </c>
      <c r="H272" s="256" t="s">
        <v>121</v>
      </c>
      <c r="I272" s="256">
        <v>0.109</v>
      </c>
      <c r="J272" s="171">
        <v>3.29</v>
      </c>
      <c r="K272" s="171">
        <v>0.0045</v>
      </c>
      <c r="L272" s="256" t="s">
        <v>238</v>
      </c>
      <c r="M272" s="171"/>
      <c r="N272" s="171">
        <v>180</v>
      </c>
      <c r="O272" s="171"/>
    </row>
    <row r="273" spans="1:15" ht="12.75">
      <c r="A273" s="139"/>
      <c r="B273" s="50"/>
      <c r="C273" s="256" t="s">
        <v>277</v>
      </c>
      <c r="D273" s="256" t="s">
        <v>276</v>
      </c>
      <c r="E273" s="256">
        <v>1080</v>
      </c>
      <c r="F273" s="256" t="s">
        <v>283</v>
      </c>
      <c r="G273" s="256">
        <v>62</v>
      </c>
      <c r="H273" s="256" t="s">
        <v>121</v>
      </c>
      <c r="I273" s="256">
        <v>0.074</v>
      </c>
      <c r="J273" s="171">
        <v>3.28</v>
      </c>
      <c r="K273" s="171">
        <v>0.0045</v>
      </c>
      <c r="L273" s="256" t="s">
        <v>238</v>
      </c>
      <c r="M273" s="171"/>
      <c r="N273" s="171">
        <v>180</v>
      </c>
      <c r="O273" s="171"/>
    </row>
    <row r="274" spans="1:19" ht="12.75">
      <c r="A274" s="139"/>
      <c r="B274" s="50"/>
      <c r="C274" s="256" t="s">
        <v>277</v>
      </c>
      <c r="D274" s="256" t="s">
        <v>276</v>
      </c>
      <c r="E274" s="256">
        <v>1080</v>
      </c>
      <c r="F274" s="256" t="s">
        <v>283</v>
      </c>
      <c r="G274" s="256">
        <v>65</v>
      </c>
      <c r="H274" s="256" t="s">
        <v>121</v>
      </c>
      <c r="I274" s="256">
        <v>0.081</v>
      </c>
      <c r="J274" s="171">
        <v>3.26</v>
      </c>
      <c r="K274" s="171">
        <v>0.0045</v>
      </c>
      <c r="L274" s="256" t="s">
        <v>238</v>
      </c>
      <c r="M274" s="171"/>
      <c r="N274" s="171">
        <v>180</v>
      </c>
      <c r="O274" s="171"/>
      <c r="S274" s="135" t="s">
        <v>72</v>
      </c>
    </row>
    <row r="275" spans="1:15" ht="12.75">
      <c r="A275" s="139"/>
      <c r="B275" s="50"/>
      <c r="C275" s="256" t="s">
        <v>277</v>
      </c>
      <c r="D275" s="256" t="s">
        <v>276</v>
      </c>
      <c r="E275" s="256">
        <v>1080</v>
      </c>
      <c r="F275" s="256" t="s">
        <v>283</v>
      </c>
      <c r="G275" s="256">
        <v>68</v>
      </c>
      <c r="H275" s="256" t="s">
        <v>121</v>
      </c>
      <c r="I275" s="256">
        <v>0.089</v>
      </c>
      <c r="J275" s="171">
        <v>3.24</v>
      </c>
      <c r="K275" s="171">
        <v>0.0046</v>
      </c>
      <c r="L275" s="256" t="s">
        <v>238</v>
      </c>
      <c r="M275" s="171"/>
      <c r="N275" s="171">
        <v>180</v>
      </c>
      <c r="O275" s="171"/>
    </row>
    <row r="276" spans="1:15" ht="12.75">
      <c r="A276" s="139"/>
      <c r="B276" s="50"/>
      <c r="C276" s="256" t="s">
        <v>277</v>
      </c>
      <c r="D276" s="256" t="s">
        <v>276</v>
      </c>
      <c r="E276" s="256">
        <v>1078</v>
      </c>
      <c r="F276" s="256" t="s">
        <v>284</v>
      </c>
      <c r="G276" s="256">
        <v>62</v>
      </c>
      <c r="H276" s="256" t="s">
        <v>121</v>
      </c>
      <c r="I276" s="256">
        <v>0.071</v>
      </c>
      <c r="J276" s="171">
        <v>3.28</v>
      </c>
      <c r="K276" s="171">
        <v>0.0045</v>
      </c>
      <c r="L276" s="256" t="s">
        <v>238</v>
      </c>
      <c r="M276" s="171"/>
      <c r="N276" s="171">
        <v>180</v>
      </c>
      <c r="O276" s="171"/>
    </row>
    <row r="277" spans="1:15" ht="12.75">
      <c r="A277" s="139"/>
      <c r="B277" s="51"/>
      <c r="C277" s="256" t="s">
        <v>277</v>
      </c>
      <c r="D277" s="256" t="s">
        <v>276</v>
      </c>
      <c r="E277" s="256">
        <v>1078</v>
      </c>
      <c r="F277" s="256" t="s">
        <v>284</v>
      </c>
      <c r="G277" s="256">
        <v>65</v>
      </c>
      <c r="H277" s="256" t="s">
        <v>121</v>
      </c>
      <c r="I277" s="256">
        <v>0.079</v>
      </c>
      <c r="J277" s="171">
        <v>3.26</v>
      </c>
      <c r="K277" s="171">
        <v>0.0045</v>
      </c>
      <c r="L277" s="256" t="s">
        <v>238</v>
      </c>
      <c r="M277" s="171"/>
      <c r="N277" s="171">
        <v>180</v>
      </c>
      <c r="O277" s="171"/>
    </row>
    <row r="278" spans="1:15" ht="12.75">
      <c r="A278" s="139"/>
      <c r="B278" s="50"/>
      <c r="C278" s="256" t="s">
        <v>277</v>
      </c>
      <c r="D278" s="256" t="s">
        <v>276</v>
      </c>
      <c r="E278" s="256">
        <v>1078</v>
      </c>
      <c r="F278" s="256" t="s">
        <v>284</v>
      </c>
      <c r="G278" s="256">
        <v>68</v>
      </c>
      <c r="H278" s="256" t="s">
        <v>121</v>
      </c>
      <c r="I278" s="256">
        <v>0.086</v>
      </c>
      <c r="J278" s="171">
        <v>3.24</v>
      </c>
      <c r="K278" s="171">
        <v>0.0046</v>
      </c>
      <c r="L278" s="256" t="s">
        <v>238</v>
      </c>
      <c r="M278" s="171"/>
      <c r="N278" s="171">
        <v>180</v>
      </c>
      <c r="O278" s="171"/>
    </row>
    <row r="279" spans="1:15" ht="12.75">
      <c r="A279" s="139"/>
      <c r="B279" s="50"/>
      <c r="C279" s="256" t="s">
        <v>277</v>
      </c>
      <c r="D279" s="256" t="s">
        <v>276</v>
      </c>
      <c r="E279" s="256">
        <v>1067</v>
      </c>
      <c r="F279" s="256" t="s">
        <v>284</v>
      </c>
      <c r="G279" s="256">
        <v>71.5</v>
      </c>
      <c r="H279" s="256" t="s">
        <v>121</v>
      </c>
      <c r="I279" s="256">
        <v>0.061</v>
      </c>
      <c r="J279" s="171">
        <v>3.22</v>
      </c>
      <c r="K279" s="171">
        <v>0.0046</v>
      </c>
      <c r="L279" s="256" t="s">
        <v>238</v>
      </c>
      <c r="M279" s="171"/>
      <c r="N279" s="171">
        <v>180</v>
      </c>
      <c r="O279" s="171"/>
    </row>
    <row r="280" spans="1:15" ht="12.75">
      <c r="A280" s="139"/>
      <c r="B280" s="50"/>
      <c r="C280" s="256" t="s">
        <v>277</v>
      </c>
      <c r="D280" s="256" t="s">
        <v>276</v>
      </c>
      <c r="E280" s="256">
        <v>1067</v>
      </c>
      <c r="F280" s="256" t="s">
        <v>284</v>
      </c>
      <c r="G280" s="256">
        <v>75</v>
      </c>
      <c r="H280" s="256" t="s">
        <v>121</v>
      </c>
      <c r="I280" s="256">
        <v>0.069</v>
      </c>
      <c r="J280" s="171">
        <v>3.19</v>
      </c>
      <c r="K280" s="171">
        <v>0.0047</v>
      </c>
      <c r="L280" s="256" t="s">
        <v>238</v>
      </c>
      <c r="M280" s="171"/>
      <c r="N280" s="171">
        <v>180</v>
      </c>
      <c r="O280" s="171"/>
    </row>
    <row r="281" spans="1:15" ht="12.75">
      <c r="A281" s="139"/>
      <c r="B281" s="50"/>
      <c r="C281" s="256" t="s">
        <v>277</v>
      </c>
      <c r="D281" s="256" t="s">
        <v>276</v>
      </c>
      <c r="E281" s="256">
        <v>106</v>
      </c>
      <c r="F281" s="256" t="s">
        <v>283</v>
      </c>
      <c r="G281" s="256">
        <v>71.5</v>
      </c>
      <c r="H281" s="256" t="s">
        <v>121</v>
      </c>
      <c r="I281" s="256">
        <v>0.051</v>
      </c>
      <c r="J281" s="171">
        <v>3.22</v>
      </c>
      <c r="K281" s="171">
        <v>0.0046</v>
      </c>
      <c r="L281" s="256" t="s">
        <v>238</v>
      </c>
      <c r="M281" s="171"/>
      <c r="N281" s="171">
        <v>180</v>
      </c>
      <c r="O281" s="171"/>
    </row>
    <row r="282" spans="1:15" ht="12.75">
      <c r="A282" s="139"/>
      <c r="B282" s="50"/>
      <c r="C282" s="256" t="s">
        <v>277</v>
      </c>
      <c r="D282" s="256" t="s">
        <v>276</v>
      </c>
      <c r="E282" s="256">
        <v>106</v>
      </c>
      <c r="F282" s="256" t="s">
        <v>283</v>
      </c>
      <c r="G282" s="256">
        <v>75</v>
      </c>
      <c r="H282" s="256" t="s">
        <v>121</v>
      </c>
      <c r="I282" s="256">
        <v>0.061</v>
      </c>
      <c r="J282" s="171">
        <v>3.19</v>
      </c>
      <c r="K282" s="171">
        <v>0.0047</v>
      </c>
      <c r="L282" s="256" t="s">
        <v>238</v>
      </c>
      <c r="M282" s="171"/>
      <c r="N282" s="171">
        <v>180</v>
      </c>
      <c r="O282" s="171"/>
    </row>
    <row r="283" spans="1:15" ht="12.75">
      <c r="A283" s="139"/>
      <c r="B283" s="50"/>
      <c r="C283" s="256"/>
      <c r="D283" s="256"/>
      <c r="E283" s="256"/>
      <c r="F283" s="256"/>
      <c r="G283" s="256"/>
      <c r="H283" s="256"/>
      <c r="I283" s="256"/>
      <c r="J283" s="171"/>
      <c r="K283" s="171"/>
      <c r="L283" s="256"/>
      <c r="M283" s="171"/>
      <c r="N283" s="171"/>
      <c r="O283" s="171"/>
    </row>
    <row r="284" spans="1:15" ht="12.75">
      <c r="A284" s="139"/>
      <c r="B284" s="50"/>
      <c r="C284" s="171"/>
      <c r="D284" s="171"/>
      <c r="E284" s="224"/>
      <c r="F284" s="171"/>
      <c r="G284" s="171"/>
      <c r="H284" s="171"/>
      <c r="I284" s="240"/>
      <c r="J284" s="240"/>
      <c r="K284" s="171"/>
      <c r="L284" s="171"/>
      <c r="M284" s="171"/>
      <c r="N284" s="171"/>
      <c r="O284" s="171"/>
    </row>
    <row r="285" spans="1:15" ht="12.75">
      <c r="A285" s="139"/>
      <c r="B285" s="50"/>
      <c r="C285" s="171" t="s">
        <v>285</v>
      </c>
      <c r="D285" s="171" t="s">
        <v>75</v>
      </c>
      <c r="E285" s="171">
        <v>1035</v>
      </c>
      <c r="F285" s="171"/>
      <c r="G285" s="171">
        <v>65</v>
      </c>
      <c r="H285" s="171" t="s">
        <v>273</v>
      </c>
      <c r="I285" s="171">
        <v>0.05</v>
      </c>
      <c r="J285" s="171">
        <v>3.38</v>
      </c>
      <c r="K285" s="171">
        <v>0.003</v>
      </c>
      <c r="L285" s="171" t="s">
        <v>286</v>
      </c>
      <c r="M285" s="171"/>
      <c r="N285" s="171">
        <v>185</v>
      </c>
      <c r="O285" s="171"/>
    </row>
    <row r="286" spans="1:15" ht="12.75">
      <c r="A286" s="139"/>
      <c r="B286" s="50"/>
      <c r="C286" s="171" t="s">
        <v>285</v>
      </c>
      <c r="D286" s="171" t="s">
        <v>75</v>
      </c>
      <c r="E286" s="171">
        <v>1080</v>
      </c>
      <c r="F286" s="171"/>
      <c r="G286" s="171">
        <v>57</v>
      </c>
      <c r="H286" s="171" t="s">
        <v>273</v>
      </c>
      <c r="I286" s="171">
        <v>0.065</v>
      </c>
      <c r="J286" s="171">
        <v>3.56</v>
      </c>
      <c r="K286" s="171">
        <v>0.003</v>
      </c>
      <c r="L286" s="171" t="s">
        <v>286</v>
      </c>
      <c r="M286" s="171"/>
      <c r="N286" s="171">
        <v>185</v>
      </c>
      <c r="O286" s="171"/>
    </row>
    <row r="287" spans="1:17" ht="12.75">
      <c r="A287" s="139"/>
      <c r="B287" s="50"/>
      <c r="C287" s="171" t="s">
        <v>285</v>
      </c>
      <c r="D287" s="171" t="s">
        <v>75</v>
      </c>
      <c r="E287" s="171">
        <v>1078</v>
      </c>
      <c r="F287" s="171"/>
      <c r="G287" s="171">
        <v>57</v>
      </c>
      <c r="H287" s="171" t="s">
        <v>273</v>
      </c>
      <c r="I287" s="171">
        <v>0.065</v>
      </c>
      <c r="J287" s="171">
        <v>3.56</v>
      </c>
      <c r="K287" s="171">
        <v>0.003</v>
      </c>
      <c r="L287" s="171" t="s">
        <v>286</v>
      </c>
      <c r="M287" s="171"/>
      <c r="N287" s="171">
        <v>185</v>
      </c>
      <c r="O287" s="171"/>
      <c r="Q287" s="135" t="s">
        <v>72</v>
      </c>
    </row>
    <row r="288" spans="1:15" ht="12.75">
      <c r="A288" s="139"/>
      <c r="B288" s="50"/>
      <c r="C288" s="171" t="s">
        <v>285</v>
      </c>
      <c r="D288" s="171" t="s">
        <v>75</v>
      </c>
      <c r="E288" s="171">
        <v>1078</v>
      </c>
      <c r="F288" s="171"/>
      <c r="G288" s="171">
        <v>63</v>
      </c>
      <c r="H288" s="171" t="s">
        <v>273</v>
      </c>
      <c r="I288" s="171">
        <v>0.075</v>
      </c>
      <c r="J288" s="171">
        <v>3.4</v>
      </c>
      <c r="K288" s="171">
        <v>0.003</v>
      </c>
      <c r="L288" s="171" t="s">
        <v>286</v>
      </c>
      <c r="M288" s="171"/>
      <c r="N288" s="171">
        <v>185</v>
      </c>
      <c r="O288" s="171"/>
    </row>
    <row r="289" spans="1:15" ht="12.75">
      <c r="A289" s="139"/>
      <c r="B289" s="50"/>
      <c r="C289" s="171" t="s">
        <v>285</v>
      </c>
      <c r="D289" s="171" t="s">
        <v>75</v>
      </c>
      <c r="E289" s="171">
        <v>3313</v>
      </c>
      <c r="F289" s="171"/>
      <c r="G289" s="171">
        <v>54</v>
      </c>
      <c r="H289" s="171" t="s">
        <v>273</v>
      </c>
      <c r="I289" s="171">
        <v>0.1</v>
      </c>
      <c r="J289" s="171">
        <v>3.63</v>
      </c>
      <c r="K289" s="171">
        <v>0.003</v>
      </c>
      <c r="L289" s="171" t="s">
        <v>286</v>
      </c>
      <c r="M289" s="171"/>
      <c r="N289" s="171">
        <v>185</v>
      </c>
      <c r="O289" s="171"/>
    </row>
    <row r="290" spans="1:15" ht="12.75">
      <c r="A290" s="139"/>
      <c r="B290" s="50"/>
      <c r="C290" s="171" t="s">
        <v>285</v>
      </c>
      <c r="D290" s="171" t="s">
        <v>75</v>
      </c>
      <c r="E290" s="171">
        <v>1035</v>
      </c>
      <c r="F290" s="171"/>
      <c r="G290" s="171">
        <v>65</v>
      </c>
      <c r="H290" s="171" t="s">
        <v>273</v>
      </c>
      <c r="I290" s="171">
        <v>0.1</v>
      </c>
      <c r="J290" s="171">
        <v>3.38</v>
      </c>
      <c r="K290" s="171">
        <v>0.003</v>
      </c>
      <c r="L290" s="171" t="s">
        <v>286</v>
      </c>
      <c r="M290" s="171"/>
      <c r="N290" s="171">
        <v>185</v>
      </c>
      <c r="O290" s="171"/>
    </row>
    <row r="291" spans="1:15" ht="12.75">
      <c r="A291" s="139"/>
      <c r="B291" s="50"/>
      <c r="C291" s="171" t="s">
        <v>285</v>
      </c>
      <c r="D291" s="171" t="s">
        <v>75</v>
      </c>
      <c r="E291" s="171">
        <v>1078</v>
      </c>
      <c r="F291" s="171"/>
      <c r="G291" s="171">
        <v>57</v>
      </c>
      <c r="H291" s="171" t="s">
        <v>273</v>
      </c>
      <c r="I291" s="171">
        <v>0.127</v>
      </c>
      <c r="J291" s="171">
        <v>3.56</v>
      </c>
      <c r="K291" s="171">
        <v>0.003</v>
      </c>
      <c r="L291" s="171" t="s">
        <v>286</v>
      </c>
      <c r="M291" s="171"/>
      <c r="N291" s="171">
        <v>185</v>
      </c>
      <c r="O291" s="171"/>
    </row>
    <row r="292" spans="1:15" ht="12.75">
      <c r="A292" s="139"/>
      <c r="B292" s="50"/>
      <c r="C292" s="171" t="s">
        <v>285</v>
      </c>
      <c r="D292" s="171" t="s">
        <v>75</v>
      </c>
      <c r="E292" s="171">
        <v>2116</v>
      </c>
      <c r="F292" s="171"/>
      <c r="G292" s="171">
        <v>54</v>
      </c>
      <c r="H292" s="171" t="s">
        <v>273</v>
      </c>
      <c r="I292" s="171">
        <v>0.125</v>
      </c>
      <c r="J292" s="171">
        <v>3.63</v>
      </c>
      <c r="K292" s="171">
        <v>0.003</v>
      </c>
      <c r="L292" s="171" t="s">
        <v>286</v>
      </c>
      <c r="M292" s="171"/>
      <c r="N292" s="171">
        <v>185</v>
      </c>
      <c r="O292" s="171"/>
    </row>
    <row r="293" spans="1:15" ht="12.75">
      <c r="A293" s="139"/>
      <c r="B293" s="50"/>
      <c r="C293" s="171" t="s">
        <v>285</v>
      </c>
      <c r="D293" s="171" t="s">
        <v>75</v>
      </c>
      <c r="E293" s="171">
        <v>1080</v>
      </c>
      <c r="F293" s="171"/>
      <c r="G293" s="171">
        <v>57</v>
      </c>
      <c r="H293" s="171" t="s">
        <v>273</v>
      </c>
      <c r="I293" s="171">
        <v>0.13</v>
      </c>
      <c r="J293" s="171">
        <v>3.56</v>
      </c>
      <c r="K293" s="171">
        <v>0.003</v>
      </c>
      <c r="L293" s="171" t="s">
        <v>286</v>
      </c>
      <c r="M293" s="171"/>
      <c r="N293" s="171">
        <v>185</v>
      </c>
      <c r="O293" s="171"/>
    </row>
    <row r="294" spans="1:15" ht="12.75">
      <c r="A294" s="139"/>
      <c r="B294" s="50"/>
      <c r="C294" s="171" t="s">
        <v>285</v>
      </c>
      <c r="D294" s="171" t="s">
        <v>75</v>
      </c>
      <c r="E294" s="171">
        <v>1078</v>
      </c>
      <c r="F294" s="171"/>
      <c r="G294" s="171">
        <v>63</v>
      </c>
      <c r="H294" s="171" t="s">
        <v>273</v>
      </c>
      <c r="I294" s="171">
        <v>0.146</v>
      </c>
      <c r="J294" s="171">
        <v>3.4</v>
      </c>
      <c r="K294" s="171">
        <v>0.003</v>
      </c>
      <c r="L294" s="171" t="s">
        <v>286</v>
      </c>
      <c r="M294" s="171"/>
      <c r="N294" s="171">
        <v>185</v>
      </c>
      <c r="O294" s="171"/>
    </row>
    <row r="295" spans="1:15" ht="12.75">
      <c r="A295" s="139"/>
      <c r="B295" s="50"/>
      <c r="C295" s="171" t="s">
        <v>285</v>
      </c>
      <c r="D295" s="171" t="s">
        <v>75</v>
      </c>
      <c r="E295" s="171">
        <v>1080</v>
      </c>
      <c r="F295" s="171"/>
      <c r="G295" s="171">
        <v>63</v>
      </c>
      <c r="H295" s="171" t="s">
        <v>273</v>
      </c>
      <c r="I295" s="171">
        <v>0.15</v>
      </c>
      <c r="J295" s="171">
        <v>3.4</v>
      </c>
      <c r="K295" s="171">
        <v>0.003</v>
      </c>
      <c r="L295" s="171" t="s">
        <v>286</v>
      </c>
      <c r="M295" s="171"/>
      <c r="N295" s="171">
        <v>185</v>
      </c>
      <c r="O295" s="171"/>
    </row>
    <row r="296" spans="1:15" ht="12.75">
      <c r="A296" s="139"/>
      <c r="B296" s="260"/>
      <c r="C296" s="171" t="s">
        <v>285</v>
      </c>
      <c r="D296" s="171" t="s">
        <v>75</v>
      </c>
      <c r="E296" s="171">
        <v>3313</v>
      </c>
      <c r="F296" s="171"/>
      <c r="G296" s="171">
        <v>54</v>
      </c>
      <c r="H296" s="171" t="s">
        <v>273</v>
      </c>
      <c r="I296" s="171">
        <v>0.2</v>
      </c>
      <c r="J296" s="171">
        <v>3.63</v>
      </c>
      <c r="K296" s="171">
        <v>0.003</v>
      </c>
      <c r="L296" s="171" t="s">
        <v>286</v>
      </c>
      <c r="M296" s="171"/>
      <c r="N296" s="171">
        <v>185</v>
      </c>
      <c r="O296" s="171"/>
    </row>
    <row r="297" spans="1:15" ht="12.75">
      <c r="A297" s="139"/>
      <c r="B297" s="260"/>
      <c r="C297" s="171" t="s">
        <v>285</v>
      </c>
      <c r="D297" s="171" t="s">
        <v>75</v>
      </c>
      <c r="E297" s="171">
        <v>2116</v>
      </c>
      <c r="F297" s="171"/>
      <c r="G297" s="171">
        <v>54</v>
      </c>
      <c r="H297" s="171" t="s">
        <v>273</v>
      </c>
      <c r="I297" s="171">
        <v>0.25</v>
      </c>
      <c r="J297" s="171">
        <v>3.63</v>
      </c>
      <c r="K297" s="171">
        <v>0.003</v>
      </c>
      <c r="L297" s="171" t="s">
        <v>286</v>
      </c>
      <c r="M297" s="171"/>
      <c r="N297" s="171">
        <v>185</v>
      </c>
      <c r="O297" s="171"/>
    </row>
    <row r="298" spans="1:15" ht="12.75">
      <c r="A298" s="139"/>
      <c r="B298" s="261"/>
      <c r="C298" s="171" t="s">
        <v>285</v>
      </c>
      <c r="D298" s="171" t="s">
        <v>75</v>
      </c>
      <c r="E298" s="171">
        <v>3313</v>
      </c>
      <c r="F298" s="171"/>
      <c r="G298" s="171">
        <v>54</v>
      </c>
      <c r="H298" s="171" t="s">
        <v>273</v>
      </c>
      <c r="I298" s="171">
        <v>0.3</v>
      </c>
      <c r="J298" s="171">
        <v>3.63</v>
      </c>
      <c r="K298" s="171">
        <v>0.003</v>
      </c>
      <c r="L298" s="171" t="s">
        <v>286</v>
      </c>
      <c r="M298" s="171"/>
      <c r="N298" s="171">
        <v>185</v>
      </c>
      <c r="O298" s="171"/>
    </row>
    <row r="299" spans="1:15" ht="12.75">
      <c r="A299" s="139"/>
      <c r="B299" s="260"/>
      <c r="C299" s="171" t="s">
        <v>285</v>
      </c>
      <c r="D299" s="171" t="s">
        <v>75</v>
      </c>
      <c r="E299" s="171">
        <v>3313</v>
      </c>
      <c r="F299" s="171"/>
      <c r="G299" s="171">
        <v>54</v>
      </c>
      <c r="H299" s="171" t="s">
        <v>273</v>
      </c>
      <c r="I299" s="171">
        <v>0.4</v>
      </c>
      <c r="J299" s="171">
        <v>3.63</v>
      </c>
      <c r="K299" s="171">
        <v>0.003</v>
      </c>
      <c r="L299" s="171" t="s">
        <v>286</v>
      </c>
      <c r="M299" s="171"/>
      <c r="N299" s="171">
        <v>185</v>
      </c>
      <c r="O299" s="171"/>
    </row>
    <row r="300" spans="1:15" ht="12.75">
      <c r="A300" s="139"/>
      <c r="B300" s="260"/>
      <c r="C300" s="171" t="s">
        <v>285</v>
      </c>
      <c r="D300" s="171" t="s">
        <v>75</v>
      </c>
      <c r="E300" s="171">
        <v>2116</v>
      </c>
      <c r="F300" s="171"/>
      <c r="G300" s="171">
        <v>54</v>
      </c>
      <c r="H300" s="171" t="s">
        <v>273</v>
      </c>
      <c r="I300" s="171">
        <v>0.5</v>
      </c>
      <c r="J300" s="171">
        <v>3.63</v>
      </c>
      <c r="K300" s="171">
        <v>0.003</v>
      </c>
      <c r="L300" s="171" t="s">
        <v>286</v>
      </c>
      <c r="M300" s="171"/>
      <c r="N300" s="171">
        <v>185</v>
      </c>
      <c r="O300" s="171"/>
    </row>
    <row r="301" spans="1:15" ht="12.75">
      <c r="A301" s="139"/>
      <c r="B301" s="260"/>
      <c r="C301" s="171" t="s">
        <v>285</v>
      </c>
      <c r="D301" s="171" t="s">
        <v>75</v>
      </c>
      <c r="E301" s="171">
        <v>7628</v>
      </c>
      <c r="F301" s="171"/>
      <c r="G301" s="171">
        <v>42</v>
      </c>
      <c r="H301" s="171" t="s">
        <v>273</v>
      </c>
      <c r="I301" s="171">
        <v>0.555</v>
      </c>
      <c r="J301" s="171">
        <v>3.96</v>
      </c>
      <c r="K301" s="171">
        <v>0.003</v>
      </c>
      <c r="L301" s="171" t="s">
        <v>286</v>
      </c>
      <c r="M301" s="171"/>
      <c r="N301" s="171">
        <v>185</v>
      </c>
      <c r="O301" s="171"/>
    </row>
    <row r="302" spans="1:15" ht="12.75">
      <c r="A302" s="139"/>
      <c r="B302" s="260"/>
      <c r="C302" s="171" t="s">
        <v>285</v>
      </c>
      <c r="D302" s="171" t="s">
        <v>75</v>
      </c>
      <c r="E302" s="171">
        <v>2116</v>
      </c>
      <c r="F302" s="171"/>
      <c r="G302" s="171">
        <v>54</v>
      </c>
      <c r="H302" s="171" t="s">
        <v>273</v>
      </c>
      <c r="I302" s="171">
        <v>0.625</v>
      </c>
      <c r="J302" s="171">
        <v>3.63</v>
      </c>
      <c r="K302" s="171">
        <v>0.003</v>
      </c>
      <c r="L302" s="171" t="s">
        <v>286</v>
      </c>
      <c r="M302" s="171"/>
      <c r="N302" s="171">
        <v>185</v>
      </c>
      <c r="O302" s="171"/>
    </row>
    <row r="303" spans="1:15" ht="12.75">
      <c r="A303" s="139"/>
      <c r="B303" s="260"/>
      <c r="C303" s="171" t="s">
        <v>285</v>
      </c>
      <c r="D303" s="171" t="s">
        <v>75</v>
      </c>
      <c r="E303" s="171">
        <v>7628</v>
      </c>
      <c r="F303" s="171"/>
      <c r="G303" s="171">
        <v>42</v>
      </c>
      <c r="H303" s="171" t="s">
        <v>273</v>
      </c>
      <c r="I303" s="171">
        <v>0.74</v>
      </c>
      <c r="J303" s="171">
        <v>3.96</v>
      </c>
      <c r="K303" s="171">
        <v>0.003</v>
      </c>
      <c r="L303" s="171" t="s">
        <v>286</v>
      </c>
      <c r="M303" s="171"/>
      <c r="N303" s="171">
        <v>185</v>
      </c>
      <c r="O303" s="171"/>
    </row>
    <row r="304" spans="1:15" ht="12.75">
      <c r="A304" s="139"/>
      <c r="B304" s="260"/>
      <c r="C304" s="171" t="s">
        <v>285</v>
      </c>
      <c r="D304" s="171" t="s">
        <v>75</v>
      </c>
      <c r="E304" s="171">
        <v>2116</v>
      </c>
      <c r="F304" s="171"/>
      <c r="G304" s="171">
        <v>54</v>
      </c>
      <c r="H304" s="171" t="s">
        <v>273</v>
      </c>
      <c r="I304" s="171">
        <v>0.75</v>
      </c>
      <c r="J304" s="171">
        <v>3.63</v>
      </c>
      <c r="K304" s="171">
        <v>0.003</v>
      </c>
      <c r="L304" s="171" t="s">
        <v>286</v>
      </c>
      <c r="M304" s="171"/>
      <c r="N304" s="171">
        <v>185</v>
      </c>
      <c r="O304" s="171"/>
    </row>
    <row r="305" spans="1:15" ht="12.75">
      <c r="A305" s="139"/>
      <c r="B305" s="260"/>
      <c r="C305" s="171" t="s">
        <v>285</v>
      </c>
      <c r="D305" s="171" t="s">
        <v>75</v>
      </c>
      <c r="E305" s="171">
        <v>7628</v>
      </c>
      <c r="F305" s="171"/>
      <c r="G305" s="171">
        <v>42</v>
      </c>
      <c r="H305" s="171" t="s">
        <v>273</v>
      </c>
      <c r="I305" s="171">
        <v>0.925</v>
      </c>
      <c r="J305" s="171">
        <v>3.96</v>
      </c>
      <c r="K305" s="171">
        <v>0.003</v>
      </c>
      <c r="L305" s="171" t="s">
        <v>286</v>
      </c>
      <c r="M305" s="171"/>
      <c r="N305" s="171">
        <v>185</v>
      </c>
      <c r="O305" s="171"/>
    </row>
    <row r="306" spans="1:15" ht="12.75">
      <c r="A306" s="139"/>
      <c r="B306" s="261"/>
      <c r="C306" s="171"/>
      <c r="D306" s="171"/>
      <c r="E306" s="224"/>
      <c r="F306" s="171"/>
      <c r="G306" s="171"/>
      <c r="H306" s="171"/>
      <c r="I306" s="240"/>
      <c r="J306" s="240"/>
      <c r="K306" s="171"/>
      <c r="L306" s="171"/>
      <c r="M306" s="171"/>
      <c r="N306" s="171"/>
      <c r="O306" s="171"/>
    </row>
    <row r="307" spans="1:15" ht="12.75">
      <c r="A307" s="139"/>
      <c r="B307" s="260"/>
      <c r="C307" s="171" t="s">
        <v>287</v>
      </c>
      <c r="D307" s="171" t="s">
        <v>75</v>
      </c>
      <c r="E307" s="171">
        <v>1027</v>
      </c>
      <c r="F307" s="171"/>
      <c r="G307" s="171">
        <v>75</v>
      </c>
      <c r="H307" s="256" t="s">
        <v>121</v>
      </c>
      <c r="I307" s="171">
        <v>0.049</v>
      </c>
      <c r="J307" s="171">
        <v>3.2</v>
      </c>
      <c r="K307" s="171">
        <v>0.003</v>
      </c>
      <c r="L307" s="171" t="s">
        <v>286</v>
      </c>
      <c r="M307" s="171"/>
      <c r="N307" s="171">
        <v>185</v>
      </c>
      <c r="O307" s="171"/>
    </row>
    <row r="308" spans="1:15" ht="12.75">
      <c r="A308" s="139"/>
      <c r="B308" s="260"/>
      <c r="C308" s="171" t="s">
        <v>287</v>
      </c>
      <c r="D308" s="171" t="s">
        <v>75</v>
      </c>
      <c r="E308" s="171">
        <v>1035</v>
      </c>
      <c r="F308" s="171"/>
      <c r="G308" s="171">
        <v>70</v>
      </c>
      <c r="H308" s="256" t="s">
        <v>121</v>
      </c>
      <c r="I308" s="171">
        <v>0.06</v>
      </c>
      <c r="J308" s="171">
        <v>3.24</v>
      </c>
      <c r="K308" s="171">
        <v>0.003</v>
      </c>
      <c r="L308" s="171" t="s">
        <v>286</v>
      </c>
      <c r="M308" s="171"/>
      <c r="N308" s="171">
        <v>185</v>
      </c>
      <c r="O308" s="171"/>
    </row>
    <row r="309" spans="1:15" ht="12.75">
      <c r="A309" s="139"/>
      <c r="B309" s="260"/>
      <c r="C309" s="171" t="s">
        <v>287</v>
      </c>
      <c r="D309" s="171" t="s">
        <v>75</v>
      </c>
      <c r="E309" s="171">
        <v>1035</v>
      </c>
      <c r="F309" s="171"/>
      <c r="G309" s="171">
        <v>73</v>
      </c>
      <c r="H309" s="256" t="s">
        <v>121</v>
      </c>
      <c r="I309" s="171">
        <v>0.068</v>
      </c>
      <c r="J309" s="171">
        <v>3.21</v>
      </c>
      <c r="K309" s="171">
        <v>0.003</v>
      </c>
      <c r="L309" s="171" t="s">
        <v>286</v>
      </c>
      <c r="M309" s="171"/>
      <c r="N309" s="171">
        <v>185</v>
      </c>
      <c r="O309" s="171"/>
    </row>
    <row r="310" spans="1:15" ht="12.75">
      <c r="A310" s="139"/>
      <c r="B310" s="260"/>
      <c r="C310" s="171" t="s">
        <v>287</v>
      </c>
      <c r="D310" s="171" t="s">
        <v>75</v>
      </c>
      <c r="E310" s="171">
        <v>1035</v>
      </c>
      <c r="F310" s="171"/>
      <c r="G310" s="171">
        <v>75</v>
      </c>
      <c r="H310" s="256" t="s">
        <v>121</v>
      </c>
      <c r="I310" s="171">
        <v>0.074</v>
      </c>
      <c r="J310" s="171">
        <v>3.2</v>
      </c>
      <c r="K310" s="171">
        <v>0.003</v>
      </c>
      <c r="L310" s="171" t="s">
        <v>286</v>
      </c>
      <c r="M310" s="171"/>
      <c r="N310" s="171">
        <v>185</v>
      </c>
      <c r="O310" s="171"/>
    </row>
    <row r="311" spans="1:15" ht="12.75">
      <c r="A311" s="139"/>
      <c r="B311" s="260"/>
      <c r="C311" s="171" t="s">
        <v>287</v>
      </c>
      <c r="D311" s="171" t="s">
        <v>75</v>
      </c>
      <c r="E311" s="171">
        <v>1080</v>
      </c>
      <c r="F311" s="171"/>
      <c r="G311" s="171">
        <v>64</v>
      </c>
      <c r="H311" s="256" t="s">
        <v>121</v>
      </c>
      <c r="I311" s="171">
        <v>0.076</v>
      </c>
      <c r="J311" s="171">
        <v>3.39</v>
      </c>
      <c r="K311" s="171">
        <v>0.003</v>
      </c>
      <c r="L311" s="171" t="s">
        <v>286</v>
      </c>
      <c r="M311" s="171"/>
      <c r="N311" s="171">
        <v>185</v>
      </c>
      <c r="O311" s="171"/>
    </row>
    <row r="312" spans="1:15" ht="12.75">
      <c r="A312" s="139"/>
      <c r="B312" s="260"/>
      <c r="C312" s="171" t="s">
        <v>287</v>
      </c>
      <c r="D312" s="171" t="s">
        <v>75</v>
      </c>
      <c r="E312" s="171">
        <v>1078</v>
      </c>
      <c r="F312" s="171"/>
      <c r="G312" s="171">
        <v>64</v>
      </c>
      <c r="H312" s="256" t="s">
        <v>121</v>
      </c>
      <c r="I312" s="171">
        <v>0.077</v>
      </c>
      <c r="J312" s="171">
        <v>3.39</v>
      </c>
      <c r="K312" s="171">
        <v>0.003</v>
      </c>
      <c r="L312" s="171" t="s">
        <v>286</v>
      </c>
      <c r="M312" s="171"/>
      <c r="N312" s="171">
        <v>185</v>
      </c>
      <c r="O312" s="171"/>
    </row>
    <row r="313" spans="1:15" ht="12.75">
      <c r="A313" s="139"/>
      <c r="B313" s="260"/>
      <c r="C313" s="171" t="s">
        <v>287</v>
      </c>
      <c r="D313" s="171" t="s">
        <v>75</v>
      </c>
      <c r="E313" s="171">
        <v>1078</v>
      </c>
      <c r="F313" s="171"/>
      <c r="G313" s="171">
        <v>68</v>
      </c>
      <c r="H313" s="256" t="s">
        <v>121</v>
      </c>
      <c r="I313" s="171">
        <v>0.089</v>
      </c>
      <c r="J313" s="171">
        <v>3.33</v>
      </c>
      <c r="K313" s="171">
        <v>0.003</v>
      </c>
      <c r="L313" s="171" t="s">
        <v>286</v>
      </c>
      <c r="M313" s="171"/>
      <c r="N313" s="171">
        <v>185</v>
      </c>
      <c r="O313" s="171"/>
    </row>
    <row r="314" spans="1:15" ht="12.75">
      <c r="A314" s="139"/>
      <c r="B314" s="260"/>
      <c r="C314" s="171" t="s">
        <v>287</v>
      </c>
      <c r="D314" s="171" t="s">
        <v>75</v>
      </c>
      <c r="E314" s="171">
        <v>1078</v>
      </c>
      <c r="F314" s="171"/>
      <c r="G314" s="171">
        <v>72</v>
      </c>
      <c r="H314" s="256" t="s">
        <v>121</v>
      </c>
      <c r="I314" s="171">
        <v>0.104</v>
      </c>
      <c r="J314" s="171">
        <v>3.23</v>
      </c>
      <c r="K314" s="171">
        <v>0.003</v>
      </c>
      <c r="L314" s="171" t="s">
        <v>286</v>
      </c>
      <c r="M314" s="171"/>
      <c r="N314" s="171">
        <v>185</v>
      </c>
      <c r="O314" s="171"/>
    </row>
    <row r="315" spans="1:15" ht="12.75">
      <c r="A315" s="139"/>
      <c r="B315" s="260"/>
      <c r="C315" s="171" t="s">
        <v>287</v>
      </c>
      <c r="D315" s="171" t="s">
        <v>75</v>
      </c>
      <c r="E315" s="171">
        <v>1078</v>
      </c>
      <c r="F315" s="171"/>
      <c r="G315" s="171">
        <v>75</v>
      </c>
      <c r="H315" s="256" t="s">
        <v>121</v>
      </c>
      <c r="I315" s="171">
        <v>0.118</v>
      </c>
      <c r="J315" s="171">
        <v>3.2</v>
      </c>
      <c r="K315" s="171">
        <v>0.003</v>
      </c>
      <c r="L315" s="171" t="s">
        <v>286</v>
      </c>
      <c r="M315" s="171"/>
      <c r="N315" s="171">
        <v>185</v>
      </c>
      <c r="O315" s="171"/>
    </row>
    <row r="316" spans="1:15" ht="12.75">
      <c r="A316" s="139"/>
      <c r="B316" s="260"/>
      <c r="C316" s="171" t="s">
        <v>287</v>
      </c>
      <c r="D316" s="171" t="s">
        <v>75</v>
      </c>
      <c r="E316" s="171">
        <v>3313</v>
      </c>
      <c r="F316" s="171"/>
      <c r="G316" s="171">
        <v>54</v>
      </c>
      <c r="H316" s="256" t="s">
        <v>121</v>
      </c>
      <c r="I316" s="171">
        <v>0.098</v>
      </c>
      <c r="J316" s="171">
        <v>3.63</v>
      </c>
      <c r="K316" s="171">
        <v>0.003</v>
      </c>
      <c r="L316" s="171" t="s">
        <v>286</v>
      </c>
      <c r="M316" s="171"/>
      <c r="N316" s="171">
        <v>185</v>
      </c>
      <c r="O316" s="171"/>
    </row>
    <row r="317" spans="1:15" ht="12.75">
      <c r="A317" s="139"/>
      <c r="B317" s="260"/>
      <c r="C317" s="171" t="s">
        <v>287</v>
      </c>
      <c r="D317" s="171" t="s">
        <v>75</v>
      </c>
      <c r="E317" s="171">
        <v>3313</v>
      </c>
      <c r="F317" s="171"/>
      <c r="G317" s="171">
        <v>57</v>
      </c>
      <c r="H317" s="256" t="s">
        <v>121</v>
      </c>
      <c r="I317" s="171">
        <v>0.106</v>
      </c>
      <c r="J317" s="171">
        <v>3.56</v>
      </c>
      <c r="K317" s="171">
        <v>0.003</v>
      </c>
      <c r="L317" s="171" t="s">
        <v>286</v>
      </c>
      <c r="M317" s="171"/>
      <c r="N317" s="171">
        <v>185</v>
      </c>
      <c r="O317" s="171"/>
    </row>
    <row r="318" spans="1:15" ht="12.75">
      <c r="A318" s="139"/>
      <c r="B318" s="260"/>
      <c r="C318" s="171" t="s">
        <v>287</v>
      </c>
      <c r="D318" s="171" t="s">
        <v>75</v>
      </c>
      <c r="E318" s="171">
        <v>2116</v>
      </c>
      <c r="F318" s="171"/>
      <c r="G318" s="171">
        <v>54</v>
      </c>
      <c r="H318" s="256" t="s">
        <v>121</v>
      </c>
      <c r="I318" s="171">
        <v>0.125</v>
      </c>
      <c r="J318" s="171">
        <v>3.63</v>
      </c>
      <c r="K318" s="171">
        <v>0.003</v>
      </c>
      <c r="L318" s="171" t="s">
        <v>286</v>
      </c>
      <c r="M318" s="171"/>
      <c r="N318" s="171">
        <v>185</v>
      </c>
      <c r="O318" s="171"/>
    </row>
    <row r="319" spans="1:15" ht="12.75">
      <c r="A319" s="139"/>
      <c r="B319" s="260"/>
      <c r="C319" s="171" t="s">
        <v>287</v>
      </c>
      <c r="D319" s="171" t="s">
        <v>75</v>
      </c>
      <c r="E319" s="171">
        <v>2116</v>
      </c>
      <c r="F319" s="171"/>
      <c r="G319" s="171">
        <v>56</v>
      </c>
      <c r="H319" s="256" t="s">
        <v>121</v>
      </c>
      <c r="I319" s="171">
        <v>0.132</v>
      </c>
      <c r="J319" s="171">
        <v>3.58</v>
      </c>
      <c r="K319" s="171">
        <v>0.003</v>
      </c>
      <c r="L319" s="171" t="s">
        <v>286</v>
      </c>
      <c r="M319" s="171"/>
      <c r="N319" s="171">
        <v>185</v>
      </c>
      <c r="O319" s="171"/>
    </row>
    <row r="320" spans="1:15" ht="12.75">
      <c r="A320" s="139"/>
      <c r="B320" s="260"/>
      <c r="C320" s="171"/>
      <c r="D320" s="171"/>
      <c r="E320" s="224"/>
      <c r="F320" s="171"/>
      <c r="G320" s="171"/>
      <c r="H320" s="171"/>
      <c r="I320" s="240"/>
      <c r="J320" s="240"/>
      <c r="K320" s="171"/>
      <c r="L320" s="171"/>
      <c r="M320" s="171"/>
      <c r="N320" s="171"/>
      <c r="O320" s="171"/>
    </row>
    <row r="321" spans="1:15" ht="12.75">
      <c r="A321" s="139"/>
      <c r="B321" s="260"/>
      <c r="C321" s="171"/>
      <c r="D321" s="171"/>
      <c r="E321" s="224"/>
      <c r="F321" s="171"/>
      <c r="G321" s="171"/>
      <c r="H321" s="171"/>
      <c r="I321" s="240"/>
      <c r="J321" s="240"/>
      <c r="K321" s="171"/>
      <c r="L321" s="171"/>
      <c r="M321" s="171"/>
      <c r="N321" s="171"/>
      <c r="O321" s="171"/>
    </row>
    <row r="322" spans="1:15" ht="12.75">
      <c r="A322" s="139"/>
      <c r="B322" s="260"/>
      <c r="C322" s="171"/>
      <c r="D322" s="171"/>
      <c r="E322" s="224"/>
      <c r="F322" s="171"/>
      <c r="G322" s="171"/>
      <c r="H322" s="171"/>
      <c r="I322" s="240"/>
      <c r="J322" s="240"/>
      <c r="K322" s="171"/>
      <c r="L322" s="171"/>
      <c r="M322" s="171"/>
      <c r="N322" s="171"/>
      <c r="O322" s="171"/>
    </row>
    <row r="323" spans="1:15" ht="12.75">
      <c r="A323" s="139"/>
      <c r="B323" s="260"/>
      <c r="C323" s="171"/>
      <c r="D323" s="171"/>
      <c r="E323" s="224"/>
      <c r="F323" s="171"/>
      <c r="G323" s="171"/>
      <c r="H323" s="171"/>
      <c r="I323" s="240"/>
      <c r="J323" s="240"/>
      <c r="K323" s="171"/>
      <c r="L323" s="171"/>
      <c r="M323" s="171"/>
      <c r="N323" s="171"/>
      <c r="O323" s="171"/>
    </row>
    <row r="324" spans="1:15" ht="12.75">
      <c r="A324" s="139"/>
      <c r="B324" s="260"/>
      <c r="C324" s="171"/>
      <c r="D324" s="171"/>
      <c r="E324" s="224"/>
      <c r="F324" s="171"/>
      <c r="G324" s="171"/>
      <c r="H324" s="171"/>
      <c r="I324" s="240"/>
      <c r="J324" s="240"/>
      <c r="K324" s="171"/>
      <c r="L324" s="171"/>
      <c r="M324" s="171"/>
      <c r="N324" s="171"/>
      <c r="O324" s="171"/>
    </row>
    <row r="325" spans="1:15" ht="12.75">
      <c r="A325" s="139"/>
      <c r="B325" s="260"/>
      <c r="C325" s="171"/>
      <c r="D325" s="171"/>
      <c r="E325" s="224"/>
      <c r="F325" s="171"/>
      <c r="G325" s="171"/>
      <c r="H325" s="171"/>
      <c r="I325" s="240"/>
      <c r="J325" s="240"/>
      <c r="K325" s="171"/>
      <c r="L325" s="171"/>
      <c r="M325" s="171"/>
      <c r="N325" s="171"/>
      <c r="O325" s="171"/>
    </row>
    <row r="326" spans="1:15" ht="12.75">
      <c r="A326" s="139"/>
      <c r="B326" s="261"/>
      <c r="C326" s="171"/>
      <c r="D326" s="171"/>
      <c r="E326" s="224"/>
      <c r="F326" s="171"/>
      <c r="G326" s="171"/>
      <c r="H326" s="171"/>
      <c r="I326" s="240"/>
      <c r="J326" s="240"/>
      <c r="K326" s="171"/>
      <c r="L326" s="171"/>
      <c r="M326" s="171"/>
      <c r="N326" s="171"/>
      <c r="O326" s="171"/>
    </row>
    <row r="327" spans="1:15" ht="12.75">
      <c r="A327" s="139"/>
      <c r="B327" s="260"/>
      <c r="C327" s="171"/>
      <c r="D327" s="171"/>
      <c r="E327" s="224"/>
      <c r="F327" s="171"/>
      <c r="G327" s="171"/>
      <c r="H327" s="171"/>
      <c r="I327" s="240"/>
      <c r="J327" s="240"/>
      <c r="K327" s="171"/>
      <c r="L327" s="171"/>
      <c r="M327" s="171"/>
      <c r="N327" s="171"/>
      <c r="O327" s="171"/>
    </row>
    <row r="328" spans="1:15" ht="12.75">
      <c r="A328" s="139"/>
      <c r="B328" s="260"/>
      <c r="C328" s="171"/>
      <c r="D328" s="171"/>
      <c r="E328" s="224"/>
      <c r="F328" s="171"/>
      <c r="G328" s="171"/>
      <c r="H328" s="171"/>
      <c r="I328" s="240"/>
      <c r="J328" s="240"/>
      <c r="K328" s="171"/>
      <c r="L328" s="171"/>
      <c r="M328" s="171"/>
      <c r="N328" s="171"/>
      <c r="O328" s="171"/>
    </row>
    <row r="329" spans="1:15" ht="12.75">
      <c r="A329" s="139"/>
      <c r="B329" s="260"/>
      <c r="C329" s="171"/>
      <c r="D329" s="171"/>
      <c r="E329" s="224"/>
      <c r="F329" s="171"/>
      <c r="G329" s="171"/>
      <c r="H329" s="171"/>
      <c r="I329" s="240"/>
      <c r="J329" s="240"/>
      <c r="K329" s="171"/>
      <c r="L329" s="171"/>
      <c r="M329" s="171"/>
      <c r="N329" s="171"/>
      <c r="O329" s="171"/>
    </row>
    <row r="330" spans="1:15" ht="12.75">
      <c r="A330" s="139"/>
      <c r="B330" s="260"/>
      <c r="C330" s="171"/>
      <c r="D330" s="171"/>
      <c r="E330" s="224"/>
      <c r="F330" s="171"/>
      <c r="G330" s="171"/>
      <c r="H330" s="171"/>
      <c r="I330" s="240"/>
      <c r="J330" s="240"/>
      <c r="K330" s="171"/>
      <c r="L330" s="171"/>
      <c r="M330" s="171"/>
      <c r="N330" s="171"/>
      <c r="O330" s="171"/>
    </row>
    <row r="331" spans="1:15" ht="12.75">
      <c r="A331" s="139"/>
      <c r="B331" s="260"/>
      <c r="C331" s="171"/>
      <c r="D331" s="171"/>
      <c r="E331" s="224"/>
      <c r="F331" s="171"/>
      <c r="G331" s="171"/>
      <c r="H331" s="171"/>
      <c r="I331" s="240"/>
      <c r="J331" s="240"/>
      <c r="K331" s="171"/>
      <c r="L331" s="171"/>
      <c r="M331" s="171"/>
      <c r="N331" s="171"/>
      <c r="O331" s="171"/>
    </row>
    <row r="332" spans="1:15" ht="12.75">
      <c r="A332" s="139"/>
      <c r="B332" s="260"/>
      <c r="C332" s="171"/>
      <c r="D332" s="171"/>
      <c r="E332" s="224"/>
      <c r="F332" s="171"/>
      <c r="G332" s="171"/>
      <c r="H332" s="171"/>
      <c r="I332" s="240"/>
      <c r="J332" s="240"/>
      <c r="K332" s="171"/>
      <c r="L332" s="171"/>
      <c r="M332" s="171"/>
      <c r="N332" s="171"/>
      <c r="O332" s="171"/>
    </row>
    <row r="333" spans="1:15" ht="12.75">
      <c r="A333" s="139"/>
      <c r="B333" s="260"/>
      <c r="C333" s="171"/>
      <c r="D333" s="171"/>
      <c r="E333" s="224"/>
      <c r="F333" s="171"/>
      <c r="G333" s="171"/>
      <c r="H333" s="171"/>
      <c r="I333" s="240"/>
      <c r="J333" s="240"/>
      <c r="K333" s="171"/>
      <c r="L333" s="171"/>
      <c r="M333" s="171"/>
      <c r="N333" s="171"/>
      <c r="O333" s="171"/>
    </row>
    <row r="334" spans="1:15" ht="12.75">
      <c r="A334" s="139"/>
      <c r="B334" s="261"/>
      <c r="C334" s="171"/>
      <c r="D334" s="171"/>
      <c r="E334" s="224"/>
      <c r="F334" s="171"/>
      <c r="G334" s="171"/>
      <c r="H334" s="171"/>
      <c r="I334" s="240"/>
      <c r="J334" s="240"/>
      <c r="K334" s="171"/>
      <c r="L334" s="171"/>
      <c r="M334" s="171"/>
      <c r="N334" s="171"/>
      <c r="O334" s="171"/>
    </row>
    <row r="335" spans="1:15" ht="12.75">
      <c r="A335" s="139"/>
      <c r="B335" s="260"/>
      <c r="C335" s="171"/>
      <c r="D335" s="171"/>
      <c r="E335" s="224"/>
      <c r="F335" s="171"/>
      <c r="G335" s="171"/>
      <c r="H335" s="171"/>
      <c r="I335" s="240"/>
      <c r="J335" s="240"/>
      <c r="K335" s="171"/>
      <c r="L335" s="171"/>
      <c r="M335" s="171"/>
      <c r="N335" s="171"/>
      <c r="O335" s="171"/>
    </row>
    <row r="336" spans="1:15" ht="12.75">
      <c r="A336" s="139"/>
      <c r="B336" s="260"/>
      <c r="C336" s="171"/>
      <c r="D336" s="171"/>
      <c r="E336" s="224"/>
      <c r="F336" s="171"/>
      <c r="G336" s="171"/>
      <c r="H336" s="171"/>
      <c r="I336" s="240"/>
      <c r="J336" s="240"/>
      <c r="K336" s="171"/>
      <c r="L336" s="171"/>
      <c r="M336" s="171"/>
      <c r="N336" s="171"/>
      <c r="O336" s="171"/>
    </row>
    <row r="337" spans="1:15" ht="12.75">
      <c r="A337" s="139"/>
      <c r="B337" s="260"/>
      <c r="C337" s="171"/>
      <c r="D337" s="171"/>
      <c r="E337" s="224"/>
      <c r="F337" s="171"/>
      <c r="G337" s="171"/>
      <c r="H337" s="171"/>
      <c r="I337" s="240"/>
      <c r="J337" s="240"/>
      <c r="K337" s="171"/>
      <c r="L337" s="171"/>
      <c r="M337" s="171"/>
      <c r="N337" s="171"/>
      <c r="O337" s="171"/>
    </row>
    <row r="338" spans="1:15" ht="12.75">
      <c r="A338" s="139"/>
      <c r="B338" s="260"/>
      <c r="C338" s="171"/>
      <c r="D338" s="171"/>
      <c r="E338" s="224"/>
      <c r="F338" s="171"/>
      <c r="G338" s="171"/>
      <c r="H338" s="171"/>
      <c r="I338" s="240"/>
      <c r="J338" s="240"/>
      <c r="K338" s="171"/>
      <c r="L338" s="171"/>
      <c r="M338" s="171"/>
      <c r="N338" s="171"/>
      <c r="O338" s="171"/>
    </row>
    <row r="339" spans="1:15" ht="12.75">
      <c r="A339" s="139"/>
      <c r="B339" s="260"/>
      <c r="C339" s="171"/>
      <c r="D339" s="171"/>
      <c r="E339" s="224"/>
      <c r="F339" s="171"/>
      <c r="G339" s="171"/>
      <c r="H339" s="171"/>
      <c r="I339" s="240"/>
      <c r="J339" s="240"/>
      <c r="K339" s="171"/>
      <c r="L339" s="171"/>
      <c r="M339" s="171"/>
      <c r="N339" s="171"/>
      <c r="O339" s="171"/>
    </row>
    <row r="340" spans="1:15" ht="12.75">
      <c r="A340" s="139"/>
      <c r="B340" s="260"/>
      <c r="C340" s="171"/>
      <c r="D340" s="171"/>
      <c r="E340" s="224"/>
      <c r="F340" s="171"/>
      <c r="G340" s="171"/>
      <c r="H340" s="171"/>
      <c r="I340" s="240"/>
      <c r="J340" s="240"/>
      <c r="K340" s="171"/>
      <c r="L340" s="171"/>
      <c r="M340" s="171"/>
      <c r="N340" s="171"/>
      <c r="O340" s="171"/>
    </row>
    <row r="341" spans="1:15" ht="12.75">
      <c r="A341" s="139"/>
      <c r="B341" s="260"/>
      <c r="C341" s="171"/>
      <c r="D341" s="171"/>
      <c r="E341" s="224"/>
      <c r="F341" s="171"/>
      <c r="G341" s="171"/>
      <c r="H341" s="171"/>
      <c r="I341" s="240"/>
      <c r="J341" s="240"/>
      <c r="K341" s="171"/>
      <c r="L341" s="171"/>
      <c r="M341" s="171"/>
      <c r="N341" s="171"/>
      <c r="O341" s="171"/>
    </row>
    <row r="342" spans="1:15" ht="12.75">
      <c r="A342" s="139"/>
      <c r="B342" s="260"/>
      <c r="C342" s="171"/>
      <c r="D342" s="171"/>
      <c r="E342" s="224"/>
      <c r="F342" s="171"/>
      <c r="G342" s="171"/>
      <c r="H342" s="171"/>
      <c r="I342" s="240"/>
      <c r="J342" s="240"/>
      <c r="K342" s="171"/>
      <c r="L342" s="171"/>
      <c r="M342" s="171"/>
      <c r="N342" s="171"/>
      <c r="O342" s="171"/>
    </row>
    <row r="343" spans="1:15" ht="12.75">
      <c r="A343" s="139"/>
      <c r="B343" s="260"/>
      <c r="C343" s="171"/>
      <c r="D343" s="171"/>
      <c r="E343" s="224"/>
      <c r="F343" s="171"/>
      <c r="G343" s="171"/>
      <c r="H343" s="171"/>
      <c r="I343" s="240"/>
      <c r="J343" s="240"/>
      <c r="K343" s="171"/>
      <c r="L343" s="171"/>
      <c r="M343" s="171"/>
      <c r="N343" s="171"/>
      <c r="O343" s="171"/>
    </row>
    <row r="344" spans="1:15" ht="12.75">
      <c r="A344" s="139"/>
      <c r="B344" s="260"/>
      <c r="C344" s="171"/>
      <c r="D344" s="171"/>
      <c r="E344" s="224"/>
      <c r="F344" s="171"/>
      <c r="G344" s="171"/>
      <c r="H344" s="171"/>
      <c r="I344" s="240"/>
      <c r="J344" s="240"/>
      <c r="K344" s="171"/>
      <c r="L344" s="171"/>
      <c r="M344" s="171"/>
      <c r="N344" s="171"/>
      <c r="O344" s="171"/>
    </row>
    <row r="345" spans="1:15" ht="12.75">
      <c r="A345" s="139"/>
      <c r="B345" s="260"/>
      <c r="C345" s="171"/>
      <c r="D345" s="171"/>
      <c r="E345" s="224"/>
      <c r="F345" s="171"/>
      <c r="G345" s="171"/>
      <c r="H345" s="171"/>
      <c r="I345" s="240"/>
      <c r="J345" s="240"/>
      <c r="K345" s="171"/>
      <c r="L345" s="171"/>
      <c r="M345" s="171"/>
      <c r="N345" s="171"/>
      <c r="O345" s="171"/>
    </row>
    <row r="346" spans="1:15" ht="12.75">
      <c r="A346" s="139"/>
      <c r="B346" s="260"/>
      <c r="C346" s="171"/>
      <c r="D346" s="171"/>
      <c r="E346" s="224"/>
      <c r="F346" s="171"/>
      <c r="G346" s="171"/>
      <c r="H346" s="171"/>
      <c r="I346" s="240"/>
      <c r="J346" s="240"/>
      <c r="K346" s="171"/>
      <c r="L346" s="171"/>
      <c r="M346" s="171"/>
      <c r="N346" s="171"/>
      <c r="O346" s="171"/>
    </row>
    <row r="347" spans="1:15" ht="12.75">
      <c r="A347" s="139"/>
      <c r="B347" s="260"/>
      <c r="C347" s="171"/>
      <c r="D347" s="171"/>
      <c r="E347" s="224"/>
      <c r="F347" s="171"/>
      <c r="G347" s="171"/>
      <c r="H347" s="171"/>
      <c r="I347" s="240"/>
      <c r="J347" s="240"/>
      <c r="K347" s="171"/>
      <c r="L347" s="171"/>
      <c r="M347" s="171"/>
      <c r="N347" s="171"/>
      <c r="O347" s="171"/>
    </row>
    <row r="348" spans="1:15" ht="12.75">
      <c r="A348" s="139"/>
      <c r="B348" s="260"/>
      <c r="C348" s="171"/>
      <c r="D348" s="171"/>
      <c r="E348" s="224"/>
      <c r="F348" s="171"/>
      <c r="G348" s="171"/>
      <c r="H348" s="171"/>
      <c r="I348" s="240"/>
      <c r="J348" s="240"/>
      <c r="K348" s="171"/>
      <c r="L348" s="171"/>
      <c r="M348" s="171"/>
      <c r="N348" s="171"/>
      <c r="O348" s="171"/>
    </row>
    <row r="349" spans="1:15" ht="12.75">
      <c r="A349" s="139"/>
      <c r="B349" s="260"/>
      <c r="C349" s="171"/>
      <c r="D349" s="171"/>
      <c r="E349" s="224"/>
      <c r="F349" s="171"/>
      <c r="G349" s="171"/>
      <c r="H349" s="171"/>
      <c r="I349" s="240"/>
      <c r="J349" s="240"/>
      <c r="K349" s="171"/>
      <c r="L349" s="171"/>
      <c r="M349" s="171"/>
      <c r="N349" s="171"/>
      <c r="O349" s="171"/>
    </row>
    <row r="350" spans="1:15" ht="12.75">
      <c r="A350" s="139"/>
      <c r="B350" s="260"/>
      <c r="C350" s="171"/>
      <c r="D350" s="171"/>
      <c r="E350" s="224"/>
      <c r="F350" s="171"/>
      <c r="G350" s="171"/>
      <c r="H350" s="171"/>
      <c r="I350" s="240"/>
      <c r="J350" s="240"/>
      <c r="K350" s="171"/>
      <c r="L350" s="171"/>
      <c r="M350" s="171"/>
      <c r="N350" s="171"/>
      <c r="O350" s="171"/>
    </row>
    <row r="351" spans="1:15" ht="12.75">
      <c r="A351" s="139"/>
      <c r="B351" s="260"/>
      <c r="C351" s="171"/>
      <c r="D351" s="171"/>
      <c r="E351" s="224"/>
      <c r="F351" s="171"/>
      <c r="G351" s="171"/>
      <c r="H351" s="171"/>
      <c r="I351" s="240"/>
      <c r="J351" s="240"/>
      <c r="K351" s="171"/>
      <c r="L351" s="171"/>
      <c r="M351" s="171"/>
      <c r="N351" s="171"/>
      <c r="O351" s="171"/>
    </row>
    <row r="352" spans="1:15" ht="12.75">
      <c r="A352" s="139"/>
      <c r="B352" s="260"/>
      <c r="C352" s="171"/>
      <c r="D352" s="171"/>
      <c r="E352" s="224"/>
      <c r="F352" s="171"/>
      <c r="G352" s="171"/>
      <c r="H352" s="171"/>
      <c r="I352" s="240"/>
      <c r="J352" s="240"/>
      <c r="K352" s="171"/>
      <c r="L352" s="171"/>
      <c r="M352" s="171"/>
      <c r="N352" s="171"/>
      <c r="O352" s="171"/>
    </row>
    <row r="353" spans="1:15" ht="12.75">
      <c r="A353" s="139"/>
      <c r="B353" s="260"/>
      <c r="C353" s="171"/>
      <c r="D353" s="171"/>
      <c r="E353" s="224"/>
      <c r="F353" s="171"/>
      <c r="G353" s="171"/>
      <c r="H353" s="171"/>
      <c r="I353" s="240"/>
      <c r="J353" s="240"/>
      <c r="K353" s="171"/>
      <c r="L353" s="171"/>
      <c r="M353" s="171"/>
      <c r="N353" s="171"/>
      <c r="O353" s="171"/>
    </row>
    <row r="354" spans="1:15" ht="12.75">
      <c r="A354" s="139"/>
      <c r="B354" s="261"/>
      <c r="C354" s="171"/>
      <c r="D354" s="171"/>
      <c r="E354" s="224"/>
      <c r="F354" s="171"/>
      <c r="G354" s="171"/>
      <c r="H354" s="171"/>
      <c r="I354" s="240"/>
      <c r="J354" s="240"/>
      <c r="K354" s="171"/>
      <c r="L354" s="171"/>
      <c r="M354" s="171"/>
      <c r="N354" s="171"/>
      <c r="O354" s="171"/>
    </row>
    <row r="355" spans="1:15" ht="12.75">
      <c r="A355" s="139"/>
      <c r="B355" s="260"/>
      <c r="C355" s="171"/>
      <c r="D355" s="171"/>
      <c r="E355" s="224"/>
      <c r="F355" s="171"/>
      <c r="G355" s="171"/>
      <c r="H355" s="171"/>
      <c r="I355" s="240"/>
      <c r="J355" s="240"/>
      <c r="K355" s="171"/>
      <c r="L355" s="171"/>
      <c r="M355" s="171"/>
      <c r="N355" s="171"/>
      <c r="O355" s="171"/>
    </row>
    <row r="356" spans="1:15" ht="12.75">
      <c r="A356" s="139"/>
      <c r="B356" s="260"/>
      <c r="C356" s="171"/>
      <c r="D356" s="171"/>
      <c r="E356" s="224"/>
      <c r="F356" s="171"/>
      <c r="G356" s="171"/>
      <c r="H356" s="171"/>
      <c r="I356" s="240"/>
      <c r="J356" s="240"/>
      <c r="K356" s="171"/>
      <c r="L356" s="171"/>
      <c r="M356" s="171"/>
      <c r="N356" s="171"/>
      <c r="O356" s="171"/>
    </row>
    <row r="357" spans="1:15" ht="12.75">
      <c r="A357" s="139"/>
      <c r="B357" s="260"/>
      <c r="C357" s="171"/>
      <c r="D357" s="171"/>
      <c r="E357" s="224"/>
      <c r="F357" s="171"/>
      <c r="G357" s="171"/>
      <c r="H357" s="171"/>
      <c r="I357" s="240"/>
      <c r="J357" s="240"/>
      <c r="K357" s="171"/>
      <c r="L357" s="171"/>
      <c r="M357" s="171"/>
      <c r="N357" s="171"/>
      <c r="O357" s="171"/>
    </row>
    <row r="358" spans="1:15" ht="12.75">
      <c r="A358" s="139"/>
      <c r="B358" s="260"/>
      <c r="C358" s="171"/>
      <c r="D358" s="171"/>
      <c r="E358" s="224"/>
      <c r="F358" s="171"/>
      <c r="G358" s="171"/>
      <c r="H358" s="171"/>
      <c r="I358" s="240"/>
      <c r="J358" s="240"/>
      <c r="K358" s="171"/>
      <c r="L358" s="171"/>
      <c r="M358" s="171"/>
      <c r="N358" s="171"/>
      <c r="O358" s="171"/>
    </row>
    <row r="359" spans="1:15" ht="12.75">
      <c r="A359" s="139"/>
      <c r="C359" s="242"/>
      <c r="D359" s="242"/>
      <c r="E359" s="242"/>
      <c r="F359" s="242"/>
      <c r="G359" s="262"/>
      <c r="H359" s="242"/>
      <c r="I359" s="242"/>
      <c r="J359" s="242"/>
      <c r="K359" s="242"/>
      <c r="L359" s="242"/>
      <c r="M359" s="242"/>
      <c r="N359" s="242"/>
      <c r="O359" s="242"/>
    </row>
    <row r="360" spans="1:15" ht="12.75">
      <c r="A360" s="139"/>
      <c r="C360" s="242"/>
      <c r="D360" s="242"/>
      <c r="E360" s="242"/>
      <c r="F360" s="242"/>
      <c r="G360" s="262"/>
      <c r="H360" s="242"/>
      <c r="I360" s="242"/>
      <c r="J360" s="242"/>
      <c r="K360" s="242"/>
      <c r="L360" s="242"/>
      <c r="M360" s="242"/>
      <c r="N360" s="242"/>
      <c r="O360" s="242"/>
    </row>
    <row r="361" spans="1:15" ht="12.75">
      <c r="A361" s="139"/>
      <c r="C361" s="242"/>
      <c r="D361" s="242"/>
      <c r="E361" s="242"/>
      <c r="F361" s="242"/>
      <c r="G361" s="262"/>
      <c r="H361" s="242"/>
      <c r="I361" s="242"/>
      <c r="J361" s="242"/>
      <c r="K361" s="242"/>
      <c r="L361" s="242"/>
      <c r="M361" s="242"/>
      <c r="N361" s="242"/>
      <c r="O361" s="242"/>
    </row>
    <row r="362" spans="1:15" ht="12.75">
      <c r="A362" s="139"/>
      <c r="C362" s="242"/>
      <c r="D362" s="242"/>
      <c r="E362" s="242"/>
      <c r="F362" s="242"/>
      <c r="G362" s="262"/>
      <c r="H362" s="242"/>
      <c r="I362" s="242"/>
      <c r="J362" s="242"/>
      <c r="K362" s="242"/>
      <c r="L362" s="242"/>
      <c r="M362" s="242"/>
      <c r="N362" s="242"/>
      <c r="O362" s="242"/>
    </row>
    <row r="363" spans="1:15" ht="12.75">
      <c r="A363" s="139"/>
      <c r="C363" s="242"/>
      <c r="D363" s="242"/>
      <c r="E363" s="242"/>
      <c r="F363" s="242"/>
      <c r="G363" s="262"/>
      <c r="H363" s="242"/>
      <c r="I363" s="242"/>
      <c r="J363" s="242"/>
      <c r="K363" s="242"/>
      <c r="L363" s="242"/>
      <c r="M363" s="242"/>
      <c r="N363" s="242"/>
      <c r="O363" s="242"/>
    </row>
    <row r="364" spans="1:15" ht="12.75">
      <c r="A364" s="139"/>
      <c r="C364" s="242"/>
      <c r="D364" s="242"/>
      <c r="E364" s="242"/>
      <c r="F364" s="242"/>
      <c r="G364" s="262"/>
      <c r="H364" s="242"/>
      <c r="I364" s="242"/>
      <c r="J364" s="242"/>
      <c r="K364" s="242"/>
      <c r="L364" s="242"/>
      <c r="M364" s="242"/>
      <c r="N364" s="242"/>
      <c r="O364" s="242"/>
    </row>
    <row r="365" spans="1:15" ht="12.75">
      <c r="A365" s="139"/>
      <c r="C365" s="242"/>
      <c r="D365" s="242"/>
      <c r="E365" s="242"/>
      <c r="F365" s="242"/>
      <c r="G365" s="262"/>
      <c r="H365" s="242"/>
      <c r="I365" s="242"/>
      <c r="J365" s="242"/>
      <c r="K365" s="242"/>
      <c r="L365" s="242"/>
      <c r="M365" s="242"/>
      <c r="N365" s="242"/>
      <c r="O365" s="242"/>
    </row>
    <row r="366" spans="1:15" ht="12.75">
      <c r="A366" s="139"/>
      <c r="C366" s="242"/>
      <c r="D366" s="242"/>
      <c r="E366" s="242"/>
      <c r="F366" s="242"/>
      <c r="G366" s="262"/>
      <c r="H366" s="242"/>
      <c r="I366" s="242"/>
      <c r="J366" s="242"/>
      <c r="K366" s="242"/>
      <c r="L366" s="242"/>
      <c r="M366" s="242"/>
      <c r="N366" s="242"/>
      <c r="O366" s="242"/>
    </row>
    <row r="367" spans="1:15" ht="12.75">
      <c r="A367" s="139"/>
      <c r="C367" s="242"/>
      <c r="D367" s="242"/>
      <c r="E367" s="242"/>
      <c r="F367" s="242"/>
      <c r="G367" s="262"/>
      <c r="H367" s="242"/>
      <c r="I367" s="242"/>
      <c r="J367" s="242"/>
      <c r="K367" s="242"/>
      <c r="L367" s="242"/>
      <c r="M367" s="242"/>
      <c r="N367" s="242"/>
      <c r="O367" s="242"/>
    </row>
    <row r="368" spans="1:15" ht="12.75">
      <c r="A368" s="139"/>
      <c r="C368" s="242"/>
      <c r="D368" s="242"/>
      <c r="E368" s="242"/>
      <c r="F368" s="242"/>
      <c r="G368" s="262"/>
      <c r="H368" s="242"/>
      <c r="I368" s="242"/>
      <c r="J368" s="242"/>
      <c r="K368" s="242"/>
      <c r="L368" s="242"/>
      <c r="M368" s="242"/>
      <c r="N368" s="242"/>
      <c r="O368" s="242"/>
    </row>
    <row r="369" spans="1:15" ht="12.75">
      <c r="A369" s="139"/>
      <c r="C369" s="242"/>
      <c r="D369" s="242"/>
      <c r="E369" s="242"/>
      <c r="F369" s="242"/>
      <c r="G369" s="262"/>
      <c r="H369" s="242"/>
      <c r="I369" s="242"/>
      <c r="J369" s="242"/>
      <c r="K369" s="242"/>
      <c r="L369" s="242"/>
      <c r="M369" s="242"/>
      <c r="N369" s="242"/>
      <c r="O369" s="242"/>
    </row>
    <row r="370" spans="1:15" ht="12.75">
      <c r="A370" s="139"/>
      <c r="C370" s="242"/>
      <c r="D370" s="242"/>
      <c r="E370" s="242"/>
      <c r="F370" s="242"/>
      <c r="G370" s="262"/>
      <c r="H370" s="242"/>
      <c r="I370" s="242"/>
      <c r="J370" s="242"/>
      <c r="K370" s="242"/>
      <c r="L370" s="242"/>
      <c r="M370" s="242"/>
      <c r="N370" s="242"/>
      <c r="O370" s="242"/>
    </row>
    <row r="371" spans="1:15" ht="12.75">
      <c r="A371" s="139"/>
      <c r="C371" s="242"/>
      <c r="D371" s="242"/>
      <c r="E371" s="242"/>
      <c r="F371" s="242"/>
      <c r="G371" s="262"/>
      <c r="H371" s="242"/>
      <c r="I371" s="242"/>
      <c r="J371" s="242"/>
      <c r="K371" s="242"/>
      <c r="L371" s="242"/>
      <c r="M371" s="242"/>
      <c r="N371" s="242"/>
      <c r="O371" s="242"/>
    </row>
    <row r="372" spans="1:15" ht="12.75">
      <c r="A372" s="139"/>
      <c r="C372" s="242"/>
      <c r="D372" s="242"/>
      <c r="E372" s="242"/>
      <c r="F372" s="242"/>
      <c r="G372" s="262"/>
      <c r="H372" s="242"/>
      <c r="I372" s="242"/>
      <c r="J372" s="242"/>
      <c r="K372" s="242"/>
      <c r="L372" s="242"/>
      <c r="M372" s="242"/>
      <c r="N372" s="242"/>
      <c r="O372" s="242"/>
    </row>
    <row r="373" spans="1:15" ht="12.75">
      <c r="A373" s="139"/>
      <c r="C373" s="242"/>
      <c r="D373" s="242"/>
      <c r="E373" s="242"/>
      <c r="F373" s="242"/>
      <c r="G373" s="262"/>
      <c r="H373" s="242"/>
      <c r="I373" s="242"/>
      <c r="J373" s="242"/>
      <c r="K373" s="242"/>
      <c r="L373" s="242"/>
      <c r="M373" s="242"/>
      <c r="N373" s="242"/>
      <c r="O373" s="242"/>
    </row>
    <row r="374" spans="1:15" ht="12.75">
      <c r="A374" s="139"/>
      <c r="C374" s="242"/>
      <c r="D374" s="242"/>
      <c r="E374" s="242"/>
      <c r="F374" s="242"/>
      <c r="G374" s="262"/>
      <c r="H374" s="242"/>
      <c r="I374" s="242"/>
      <c r="J374" s="242"/>
      <c r="K374" s="242"/>
      <c r="L374" s="242"/>
      <c r="M374" s="242"/>
      <c r="N374" s="242"/>
      <c r="O374" s="242"/>
    </row>
    <row r="375" spans="1:15" ht="12.75">
      <c r="A375" s="139"/>
      <c r="C375" s="242"/>
      <c r="D375" s="242"/>
      <c r="E375" s="242"/>
      <c r="F375" s="242"/>
      <c r="G375" s="262"/>
      <c r="H375" s="242"/>
      <c r="I375" s="242"/>
      <c r="J375" s="242"/>
      <c r="K375" s="242"/>
      <c r="L375" s="242"/>
      <c r="M375" s="242"/>
      <c r="N375" s="242"/>
      <c r="O375" s="242"/>
    </row>
    <row r="376" spans="1:15" ht="12.75">
      <c r="A376" s="139"/>
      <c r="C376" s="242"/>
      <c r="D376" s="242"/>
      <c r="E376" s="242"/>
      <c r="F376" s="242"/>
      <c r="G376" s="262"/>
      <c r="H376" s="242"/>
      <c r="I376" s="242"/>
      <c r="J376" s="242"/>
      <c r="K376" s="242"/>
      <c r="L376" s="242"/>
      <c r="M376" s="242"/>
      <c r="N376" s="242"/>
      <c r="O376" s="242"/>
    </row>
    <row r="377" spans="1:15" ht="12.75">
      <c r="A377" s="139"/>
      <c r="C377" s="242"/>
      <c r="D377" s="242"/>
      <c r="E377" s="242"/>
      <c r="F377" s="242"/>
      <c r="G377" s="262"/>
      <c r="H377" s="242"/>
      <c r="I377" s="242"/>
      <c r="J377" s="242"/>
      <c r="K377" s="242"/>
      <c r="L377" s="242"/>
      <c r="M377" s="242"/>
      <c r="N377" s="242"/>
      <c r="O377" s="242"/>
    </row>
    <row r="378" spans="1:15" ht="12.75">
      <c r="A378" s="139"/>
      <c r="C378" s="242"/>
      <c r="D378" s="242"/>
      <c r="E378" s="242"/>
      <c r="F378" s="242"/>
      <c r="G378" s="262"/>
      <c r="H378" s="242"/>
      <c r="I378" s="242"/>
      <c r="J378" s="242"/>
      <c r="K378" s="242"/>
      <c r="L378" s="242"/>
      <c r="M378" s="242"/>
      <c r="N378" s="242"/>
      <c r="O378" s="242"/>
    </row>
    <row r="379" spans="1:15" ht="12.75">
      <c r="A379" s="139"/>
      <c r="C379" s="242"/>
      <c r="D379" s="242"/>
      <c r="E379" s="242"/>
      <c r="F379" s="242"/>
      <c r="G379" s="262"/>
      <c r="H379" s="242"/>
      <c r="I379" s="242"/>
      <c r="J379" s="242"/>
      <c r="K379" s="242"/>
      <c r="L379" s="242"/>
      <c r="M379" s="242"/>
      <c r="N379" s="242"/>
      <c r="O379" s="242"/>
    </row>
    <row r="380" spans="1:15" ht="12.75">
      <c r="A380" s="139"/>
      <c r="C380" s="242"/>
      <c r="D380" s="242"/>
      <c r="E380" s="242"/>
      <c r="F380" s="242"/>
      <c r="G380" s="262"/>
      <c r="H380" s="242"/>
      <c r="I380" s="242"/>
      <c r="J380" s="242"/>
      <c r="K380" s="242"/>
      <c r="L380" s="242"/>
      <c r="M380" s="242"/>
      <c r="N380" s="242"/>
      <c r="O380" s="242"/>
    </row>
    <row r="381" spans="1:15" ht="12.75">
      <c r="A381" s="139"/>
      <c r="C381" s="242"/>
      <c r="D381" s="242"/>
      <c r="E381" s="242"/>
      <c r="F381" s="242"/>
      <c r="G381" s="262"/>
      <c r="H381" s="242"/>
      <c r="I381" s="242"/>
      <c r="J381" s="242"/>
      <c r="K381" s="242"/>
      <c r="L381" s="242"/>
      <c r="M381" s="242"/>
      <c r="N381" s="242"/>
      <c r="O381" s="242"/>
    </row>
    <row r="382" spans="1:15" ht="12.75">
      <c r="A382" s="139"/>
      <c r="C382" s="242"/>
      <c r="D382" s="242"/>
      <c r="E382" s="242"/>
      <c r="F382" s="242"/>
      <c r="G382" s="262"/>
      <c r="H382" s="242"/>
      <c r="I382" s="242"/>
      <c r="J382" s="242"/>
      <c r="K382" s="242"/>
      <c r="L382" s="242"/>
      <c r="M382" s="242"/>
      <c r="N382" s="242"/>
      <c r="O382" s="242"/>
    </row>
    <row r="383" spans="1:15" ht="12.75">
      <c r="A383" s="139"/>
      <c r="C383" s="242"/>
      <c r="D383" s="242"/>
      <c r="E383" s="242"/>
      <c r="F383" s="242"/>
      <c r="G383" s="262"/>
      <c r="H383" s="242"/>
      <c r="I383" s="242"/>
      <c r="J383" s="242"/>
      <c r="K383" s="242"/>
      <c r="L383" s="242"/>
      <c r="M383" s="242"/>
      <c r="N383" s="242"/>
      <c r="O383" s="242"/>
    </row>
    <row r="384" spans="1:15" ht="12.75">
      <c r="A384" s="139"/>
      <c r="C384" s="242"/>
      <c r="D384" s="242"/>
      <c r="E384" s="242"/>
      <c r="F384" s="242"/>
      <c r="G384" s="262"/>
      <c r="H384" s="242"/>
      <c r="I384" s="242"/>
      <c r="J384" s="242"/>
      <c r="K384" s="242"/>
      <c r="L384" s="242"/>
      <c r="M384" s="242"/>
      <c r="N384" s="242"/>
      <c r="O384" s="242"/>
    </row>
    <row r="385" spans="1:15" ht="12.75">
      <c r="A385" s="139"/>
      <c r="C385" s="242"/>
      <c r="D385" s="242"/>
      <c r="E385" s="242"/>
      <c r="F385" s="242"/>
      <c r="G385" s="262"/>
      <c r="H385" s="242"/>
      <c r="I385" s="242"/>
      <c r="J385" s="242"/>
      <c r="K385" s="242"/>
      <c r="L385" s="242"/>
      <c r="M385" s="242"/>
      <c r="N385" s="242"/>
      <c r="O385" s="242"/>
    </row>
    <row r="386" spans="1:15" ht="12.75">
      <c r="A386" s="139"/>
      <c r="C386" s="242"/>
      <c r="D386" s="242"/>
      <c r="E386" s="242"/>
      <c r="F386" s="242"/>
      <c r="G386" s="262"/>
      <c r="H386" s="242"/>
      <c r="I386" s="242"/>
      <c r="J386" s="242"/>
      <c r="K386" s="242"/>
      <c r="L386" s="242"/>
      <c r="M386" s="242"/>
      <c r="N386" s="242"/>
      <c r="O386" s="242"/>
    </row>
    <row r="387" spans="1:15" ht="12.75">
      <c r="A387" s="139"/>
      <c r="C387" s="242"/>
      <c r="D387" s="242"/>
      <c r="E387" s="242"/>
      <c r="F387" s="242"/>
      <c r="G387" s="262"/>
      <c r="H387" s="242"/>
      <c r="I387" s="242"/>
      <c r="J387" s="242"/>
      <c r="K387" s="242"/>
      <c r="L387" s="242"/>
      <c r="M387" s="242"/>
      <c r="N387" s="242"/>
      <c r="O387" s="242"/>
    </row>
    <row r="388" spans="1:15" ht="12.75">
      <c r="A388" s="139"/>
      <c r="C388" s="242"/>
      <c r="D388" s="242"/>
      <c r="E388" s="242"/>
      <c r="F388" s="242"/>
      <c r="G388" s="262"/>
      <c r="H388" s="242"/>
      <c r="I388" s="242"/>
      <c r="J388" s="242"/>
      <c r="K388" s="242"/>
      <c r="L388" s="242"/>
      <c r="M388" s="242"/>
      <c r="N388" s="242"/>
      <c r="O388" s="242"/>
    </row>
    <row r="389" spans="1:15" ht="12.75">
      <c r="A389" s="139"/>
      <c r="C389" s="242"/>
      <c r="D389" s="242"/>
      <c r="E389" s="242"/>
      <c r="F389" s="242"/>
      <c r="G389" s="262"/>
      <c r="H389" s="242"/>
      <c r="I389" s="242"/>
      <c r="J389" s="242"/>
      <c r="K389" s="242"/>
      <c r="L389" s="242"/>
      <c r="M389" s="242"/>
      <c r="N389" s="242"/>
      <c r="O389" s="242"/>
    </row>
    <row r="390" spans="1:15" ht="12.75">
      <c r="A390" s="139"/>
      <c r="C390" s="242"/>
      <c r="D390" s="242"/>
      <c r="E390" s="242"/>
      <c r="F390" s="242"/>
      <c r="G390" s="262"/>
      <c r="H390" s="242"/>
      <c r="I390" s="242"/>
      <c r="J390" s="242"/>
      <c r="K390" s="242"/>
      <c r="L390" s="242"/>
      <c r="M390" s="242"/>
      <c r="N390" s="242"/>
      <c r="O390" s="242"/>
    </row>
    <row r="391" spans="1:15" ht="12.75">
      <c r="A391" s="139"/>
      <c r="C391" s="242"/>
      <c r="D391" s="242"/>
      <c r="E391" s="242"/>
      <c r="F391" s="242"/>
      <c r="G391" s="262"/>
      <c r="H391" s="242"/>
      <c r="I391" s="242"/>
      <c r="J391" s="242"/>
      <c r="K391" s="242"/>
      <c r="L391" s="242"/>
      <c r="M391" s="242"/>
      <c r="N391" s="242"/>
      <c r="O391" s="242"/>
    </row>
    <row r="392" spans="1:15" ht="12.75">
      <c r="A392" s="139"/>
      <c r="C392" s="242"/>
      <c r="D392" s="242"/>
      <c r="E392" s="242"/>
      <c r="F392" s="242"/>
      <c r="G392" s="262"/>
      <c r="H392" s="242"/>
      <c r="I392" s="242"/>
      <c r="J392" s="242"/>
      <c r="K392" s="242"/>
      <c r="L392" s="242"/>
      <c r="M392" s="242"/>
      <c r="N392" s="242"/>
      <c r="O392" s="242"/>
    </row>
    <row r="393" spans="1:15" ht="12.75">
      <c r="A393" s="139"/>
      <c r="C393" s="242"/>
      <c r="D393" s="242"/>
      <c r="E393" s="242"/>
      <c r="F393" s="242"/>
      <c r="G393" s="262"/>
      <c r="H393" s="242"/>
      <c r="I393" s="242"/>
      <c r="J393" s="242"/>
      <c r="K393" s="242"/>
      <c r="L393" s="242"/>
      <c r="M393" s="242"/>
      <c r="N393" s="242"/>
      <c r="O393" s="242"/>
    </row>
    <row r="394" spans="1:15" ht="12.75">
      <c r="A394" s="139"/>
      <c r="C394" s="242"/>
      <c r="D394" s="242"/>
      <c r="E394" s="242"/>
      <c r="F394" s="242"/>
      <c r="G394" s="262"/>
      <c r="H394" s="242"/>
      <c r="I394" s="242"/>
      <c r="J394" s="242"/>
      <c r="K394" s="242"/>
      <c r="L394" s="242"/>
      <c r="M394" s="242"/>
      <c r="N394" s="242"/>
      <c r="O394" s="242"/>
    </row>
    <row r="395" spans="1:15" ht="12.75">
      <c r="A395" s="139"/>
      <c r="C395" s="242"/>
      <c r="D395" s="242"/>
      <c r="E395" s="242"/>
      <c r="F395" s="242"/>
      <c r="G395" s="262"/>
      <c r="H395" s="242"/>
      <c r="I395" s="242"/>
      <c r="J395" s="242"/>
      <c r="K395" s="242"/>
      <c r="L395" s="242"/>
      <c r="M395" s="242"/>
      <c r="N395" s="242"/>
      <c r="O395" s="242"/>
    </row>
    <row r="396" spans="1:15" ht="12.75">
      <c r="A396" s="139"/>
      <c r="C396" s="242"/>
      <c r="D396" s="242"/>
      <c r="E396" s="242"/>
      <c r="F396" s="242"/>
      <c r="G396" s="262"/>
      <c r="H396" s="242"/>
      <c r="I396" s="242"/>
      <c r="J396" s="242"/>
      <c r="K396" s="242"/>
      <c r="L396" s="242"/>
      <c r="M396" s="242"/>
      <c r="N396" s="242"/>
      <c r="O396" s="242"/>
    </row>
    <row r="397" spans="1:15" ht="12.75">
      <c r="A397" s="139"/>
      <c r="C397" s="242"/>
      <c r="D397" s="242"/>
      <c r="E397" s="242"/>
      <c r="F397" s="242"/>
      <c r="G397" s="262"/>
      <c r="H397" s="242"/>
      <c r="I397" s="242"/>
      <c r="J397" s="242"/>
      <c r="K397" s="242"/>
      <c r="L397" s="242"/>
      <c r="M397" s="242"/>
      <c r="N397" s="242"/>
      <c r="O397" s="242"/>
    </row>
    <row r="398" spans="1:15" ht="12.75">
      <c r="A398" s="139"/>
      <c r="C398" s="242"/>
      <c r="D398" s="242"/>
      <c r="E398" s="242"/>
      <c r="F398" s="242"/>
      <c r="G398" s="262"/>
      <c r="H398" s="242"/>
      <c r="I398" s="242"/>
      <c r="J398" s="242"/>
      <c r="K398" s="242"/>
      <c r="L398" s="242"/>
      <c r="M398" s="242"/>
      <c r="N398" s="242"/>
      <c r="O398" s="242"/>
    </row>
    <row r="399" spans="1:15" ht="12.75">
      <c r="A399" s="139"/>
      <c r="C399" s="242"/>
      <c r="D399" s="242"/>
      <c r="E399" s="242"/>
      <c r="F399" s="242"/>
      <c r="G399" s="262"/>
      <c r="H399" s="242"/>
      <c r="I399" s="242"/>
      <c r="J399" s="242"/>
      <c r="K399" s="242"/>
      <c r="L399" s="242"/>
      <c r="M399" s="242"/>
      <c r="N399" s="242"/>
      <c r="O399" s="242"/>
    </row>
    <row r="400" spans="1:15" ht="12.75">
      <c r="A400" s="139"/>
      <c r="C400" s="242"/>
      <c r="D400" s="242"/>
      <c r="E400" s="242"/>
      <c r="F400" s="242"/>
      <c r="G400" s="262"/>
      <c r="H400" s="242"/>
      <c r="I400" s="242"/>
      <c r="J400" s="242"/>
      <c r="K400" s="242"/>
      <c r="L400" s="242"/>
      <c r="M400" s="242"/>
      <c r="N400" s="242"/>
      <c r="O400" s="242"/>
    </row>
    <row r="401" spans="1:15" ht="12.75">
      <c r="A401" s="139"/>
      <c r="C401" s="242"/>
      <c r="D401" s="242"/>
      <c r="E401" s="242"/>
      <c r="F401" s="242"/>
      <c r="G401" s="262"/>
      <c r="H401" s="242"/>
      <c r="I401" s="242"/>
      <c r="J401" s="242"/>
      <c r="K401" s="242"/>
      <c r="L401" s="242"/>
      <c r="M401" s="242"/>
      <c r="N401" s="242"/>
      <c r="O401" s="242"/>
    </row>
    <row r="402" spans="1:15" ht="12.75">
      <c r="A402" s="139"/>
      <c r="C402" s="242"/>
      <c r="D402" s="242"/>
      <c r="E402" s="242"/>
      <c r="F402" s="242"/>
      <c r="G402" s="262"/>
      <c r="H402" s="242"/>
      <c r="I402" s="242"/>
      <c r="J402" s="242"/>
      <c r="K402" s="242"/>
      <c r="L402" s="242"/>
      <c r="M402" s="242"/>
      <c r="N402" s="242"/>
      <c r="O402" s="242"/>
    </row>
    <row r="403" spans="1:15" ht="12.75">
      <c r="A403" s="139"/>
      <c r="C403" s="242"/>
      <c r="D403" s="242"/>
      <c r="E403" s="242"/>
      <c r="F403" s="242"/>
      <c r="G403" s="262"/>
      <c r="H403" s="242"/>
      <c r="I403" s="242"/>
      <c r="J403" s="242"/>
      <c r="K403" s="242"/>
      <c r="L403" s="242"/>
      <c r="M403" s="242"/>
      <c r="N403" s="242"/>
      <c r="O403" s="242"/>
    </row>
    <row r="404" spans="1:15" ht="12.75">
      <c r="A404" s="139"/>
      <c r="C404" s="242"/>
      <c r="D404" s="242"/>
      <c r="E404" s="242"/>
      <c r="F404" s="242"/>
      <c r="G404" s="262"/>
      <c r="H404" s="242"/>
      <c r="I404" s="242"/>
      <c r="J404" s="242"/>
      <c r="K404" s="242"/>
      <c r="L404" s="242"/>
      <c r="M404" s="242"/>
      <c r="N404" s="242"/>
      <c r="O404" s="242"/>
    </row>
    <row r="405" spans="1:15" ht="12.75">
      <c r="A405" s="139"/>
      <c r="C405" s="242"/>
      <c r="D405" s="242"/>
      <c r="E405" s="242"/>
      <c r="F405" s="242"/>
      <c r="G405" s="262"/>
      <c r="H405" s="242"/>
      <c r="I405" s="242"/>
      <c r="J405" s="242"/>
      <c r="K405" s="242"/>
      <c r="L405" s="242"/>
      <c r="M405" s="242"/>
      <c r="N405" s="242"/>
      <c r="O405" s="242"/>
    </row>
    <row r="406" spans="1:15" ht="12.75">
      <c r="A406" s="139"/>
      <c r="C406" s="242"/>
      <c r="D406" s="242"/>
      <c r="E406" s="242"/>
      <c r="F406" s="242"/>
      <c r="G406" s="262"/>
      <c r="H406" s="242"/>
      <c r="I406" s="242"/>
      <c r="J406" s="242"/>
      <c r="K406" s="242"/>
      <c r="L406" s="242"/>
      <c r="M406" s="242"/>
      <c r="N406" s="242"/>
      <c r="O406" s="242"/>
    </row>
    <row r="407" spans="1:15" ht="12.75">
      <c r="A407" s="139"/>
      <c r="C407" s="242"/>
      <c r="D407" s="242"/>
      <c r="E407" s="242"/>
      <c r="F407" s="242"/>
      <c r="G407" s="262"/>
      <c r="H407" s="242"/>
      <c r="I407" s="242"/>
      <c r="J407" s="242"/>
      <c r="K407" s="242"/>
      <c r="L407" s="242"/>
      <c r="M407" s="242"/>
      <c r="N407" s="242"/>
      <c r="O407" s="242"/>
    </row>
    <row r="408" spans="1:15" ht="12.75">
      <c r="A408" s="139"/>
      <c r="C408" s="242"/>
      <c r="D408" s="242"/>
      <c r="E408" s="242"/>
      <c r="F408" s="242"/>
      <c r="G408" s="262"/>
      <c r="H408" s="242"/>
      <c r="I408" s="242"/>
      <c r="J408" s="242"/>
      <c r="K408" s="242"/>
      <c r="L408" s="242"/>
      <c r="M408" s="242"/>
      <c r="N408" s="242"/>
      <c r="O408" s="242"/>
    </row>
    <row r="409" spans="1:15" ht="12.75">
      <c r="A409" s="139"/>
      <c r="C409" s="242"/>
      <c r="D409" s="242"/>
      <c r="E409" s="242"/>
      <c r="F409" s="242"/>
      <c r="G409" s="262"/>
      <c r="H409" s="242"/>
      <c r="I409" s="242"/>
      <c r="J409" s="242"/>
      <c r="K409" s="242"/>
      <c r="L409" s="242"/>
      <c r="M409" s="242"/>
      <c r="N409" s="242"/>
      <c r="O409" s="242"/>
    </row>
    <row r="410" spans="1:15" ht="12.75">
      <c r="A410" s="139"/>
      <c r="C410" s="242"/>
      <c r="D410" s="242"/>
      <c r="E410" s="242"/>
      <c r="F410" s="242"/>
      <c r="G410" s="262"/>
      <c r="H410" s="242"/>
      <c r="I410" s="242"/>
      <c r="J410" s="242"/>
      <c r="K410" s="242"/>
      <c r="L410" s="242"/>
      <c r="M410" s="242"/>
      <c r="N410" s="242"/>
      <c r="O410" s="242"/>
    </row>
    <row r="411" spans="1:15" ht="12.75">
      <c r="A411" s="139"/>
      <c r="C411" s="242"/>
      <c r="D411" s="242"/>
      <c r="E411" s="242"/>
      <c r="F411" s="242"/>
      <c r="G411" s="262"/>
      <c r="H411" s="242"/>
      <c r="I411" s="242"/>
      <c r="J411" s="242"/>
      <c r="K411" s="242"/>
      <c r="L411" s="242"/>
      <c r="M411" s="242"/>
      <c r="N411" s="242"/>
      <c r="O411" s="242"/>
    </row>
    <row r="412" spans="1:15" ht="12.75">
      <c r="A412" s="139"/>
      <c r="C412" s="242"/>
      <c r="D412" s="242"/>
      <c r="E412" s="242"/>
      <c r="F412" s="242"/>
      <c r="G412" s="262"/>
      <c r="H412" s="242"/>
      <c r="I412" s="242"/>
      <c r="J412" s="242"/>
      <c r="K412" s="242"/>
      <c r="L412" s="242"/>
      <c r="M412" s="242"/>
      <c r="N412" s="242"/>
      <c r="O412" s="242"/>
    </row>
    <row r="413" spans="1:15" ht="12.75">
      <c r="A413" s="139"/>
      <c r="C413" s="242"/>
      <c r="D413" s="242"/>
      <c r="E413" s="242"/>
      <c r="F413" s="242"/>
      <c r="G413" s="262"/>
      <c r="H413" s="242"/>
      <c r="I413" s="242"/>
      <c r="J413" s="242"/>
      <c r="K413" s="242"/>
      <c r="L413" s="242"/>
      <c r="M413" s="242"/>
      <c r="N413" s="242"/>
      <c r="O413" s="242"/>
    </row>
    <row r="414" spans="1:15" ht="12.75">
      <c r="A414" s="139"/>
      <c r="C414" s="242"/>
      <c r="D414" s="242"/>
      <c r="E414" s="242"/>
      <c r="F414" s="242"/>
      <c r="G414" s="262"/>
      <c r="H414" s="242"/>
      <c r="I414" s="242"/>
      <c r="J414" s="242"/>
      <c r="K414" s="242"/>
      <c r="L414" s="242"/>
      <c r="M414" s="242"/>
      <c r="N414" s="242"/>
      <c r="O414" s="242"/>
    </row>
    <row r="415" spans="1:15" ht="12.75">
      <c r="A415" s="139"/>
      <c r="C415" s="242"/>
      <c r="D415" s="242"/>
      <c r="E415" s="242"/>
      <c r="F415" s="242"/>
      <c r="G415" s="262"/>
      <c r="H415" s="242"/>
      <c r="I415" s="242"/>
      <c r="J415" s="242"/>
      <c r="K415" s="242"/>
      <c r="L415" s="242"/>
      <c r="M415" s="242"/>
      <c r="N415" s="242"/>
      <c r="O415" s="242"/>
    </row>
    <row r="416" spans="1:15" ht="12.75">
      <c r="A416" s="139"/>
      <c r="C416" s="242"/>
      <c r="D416" s="242"/>
      <c r="E416" s="242"/>
      <c r="F416" s="242"/>
      <c r="G416" s="262"/>
      <c r="H416" s="242"/>
      <c r="I416" s="242"/>
      <c r="J416" s="242"/>
      <c r="K416" s="242"/>
      <c r="L416" s="242"/>
      <c r="M416" s="242"/>
      <c r="N416" s="242"/>
      <c r="O416" s="242"/>
    </row>
    <row r="417" spans="1:15" ht="12.75">
      <c r="A417" s="139"/>
      <c r="C417" s="242"/>
      <c r="D417" s="242"/>
      <c r="E417" s="242"/>
      <c r="F417" s="242"/>
      <c r="G417" s="262"/>
      <c r="H417" s="242"/>
      <c r="I417" s="242"/>
      <c r="J417" s="242"/>
      <c r="K417" s="242"/>
      <c r="L417" s="242"/>
      <c r="M417" s="242"/>
      <c r="N417" s="242"/>
      <c r="O417" s="242"/>
    </row>
    <row r="418" spans="1:15" ht="12.75">
      <c r="A418" s="139"/>
      <c r="C418" s="242"/>
      <c r="D418" s="242"/>
      <c r="E418" s="242"/>
      <c r="F418" s="242"/>
      <c r="G418" s="262"/>
      <c r="H418" s="242"/>
      <c r="I418" s="242"/>
      <c r="J418" s="242"/>
      <c r="K418" s="242"/>
      <c r="L418" s="242"/>
      <c r="M418" s="242"/>
      <c r="N418" s="242"/>
      <c r="O418" s="242"/>
    </row>
    <row r="419" spans="1:15" ht="12.75">
      <c r="A419" s="139"/>
      <c r="C419" s="242"/>
      <c r="D419" s="242"/>
      <c r="E419" s="242"/>
      <c r="F419" s="242"/>
      <c r="G419" s="262"/>
      <c r="H419" s="242"/>
      <c r="I419" s="242"/>
      <c r="J419" s="242"/>
      <c r="K419" s="242"/>
      <c r="L419" s="242"/>
      <c r="M419" s="242"/>
      <c r="N419" s="242"/>
      <c r="O419" s="242"/>
    </row>
    <row r="420" spans="1:15" ht="12.75">
      <c r="A420" s="139"/>
      <c r="C420" s="242"/>
      <c r="D420" s="242"/>
      <c r="E420" s="242"/>
      <c r="F420" s="242"/>
      <c r="G420" s="262"/>
      <c r="H420" s="242"/>
      <c r="I420" s="242"/>
      <c r="J420" s="242"/>
      <c r="K420" s="242"/>
      <c r="L420" s="242"/>
      <c r="M420" s="242"/>
      <c r="N420" s="242"/>
      <c r="O420" s="242"/>
    </row>
    <row r="421" spans="1:15" ht="12.75">
      <c r="A421" s="139"/>
      <c r="C421" s="242"/>
      <c r="D421" s="242"/>
      <c r="E421" s="242"/>
      <c r="F421" s="242"/>
      <c r="G421" s="262"/>
      <c r="H421" s="242"/>
      <c r="I421" s="242"/>
      <c r="J421" s="242"/>
      <c r="K421" s="242"/>
      <c r="L421" s="242"/>
      <c r="M421" s="242"/>
      <c r="N421" s="242"/>
      <c r="O421" s="242"/>
    </row>
    <row r="422" spans="1:15" ht="12.75">
      <c r="A422" s="139"/>
      <c r="C422" s="242"/>
      <c r="D422" s="242"/>
      <c r="E422" s="242"/>
      <c r="F422" s="242"/>
      <c r="G422" s="262"/>
      <c r="H422" s="242"/>
      <c r="I422" s="242"/>
      <c r="J422" s="242"/>
      <c r="K422" s="242"/>
      <c r="L422" s="242"/>
      <c r="M422" s="242"/>
      <c r="N422" s="242"/>
      <c r="O422" s="242"/>
    </row>
    <row r="423" spans="1:15" ht="12.75">
      <c r="A423" s="139"/>
      <c r="C423" s="242"/>
      <c r="D423" s="242"/>
      <c r="E423" s="242"/>
      <c r="F423" s="242"/>
      <c r="G423" s="262"/>
      <c r="H423" s="242"/>
      <c r="I423" s="242"/>
      <c r="J423" s="242"/>
      <c r="K423" s="242"/>
      <c r="L423" s="242"/>
      <c r="M423" s="242"/>
      <c r="N423" s="242"/>
      <c r="O423" s="242"/>
    </row>
    <row r="424" spans="1:15" ht="12.75">
      <c r="A424" s="139"/>
      <c r="C424" s="242"/>
      <c r="D424" s="242"/>
      <c r="E424" s="242"/>
      <c r="F424" s="242"/>
      <c r="G424" s="262"/>
      <c r="H424" s="242"/>
      <c r="I424" s="242"/>
      <c r="J424" s="242"/>
      <c r="K424" s="242"/>
      <c r="L424" s="242"/>
      <c r="M424" s="242"/>
      <c r="N424" s="242"/>
      <c r="O424" s="242"/>
    </row>
    <row r="425" spans="1:15" ht="12.75">
      <c r="A425" s="139"/>
      <c r="C425" s="242"/>
      <c r="D425" s="242"/>
      <c r="E425" s="242"/>
      <c r="F425" s="242"/>
      <c r="G425" s="262"/>
      <c r="H425" s="242"/>
      <c r="I425" s="242"/>
      <c r="J425" s="242"/>
      <c r="K425" s="242"/>
      <c r="L425" s="242"/>
      <c r="M425" s="242"/>
      <c r="N425" s="242"/>
      <c r="O425" s="242"/>
    </row>
    <row r="426" spans="1:15" ht="12.75">
      <c r="A426" s="139"/>
      <c r="C426" s="242"/>
      <c r="D426" s="242"/>
      <c r="E426" s="242"/>
      <c r="F426" s="242"/>
      <c r="G426" s="262"/>
      <c r="H426" s="242"/>
      <c r="I426" s="242"/>
      <c r="J426" s="242"/>
      <c r="K426" s="242"/>
      <c r="L426" s="242"/>
      <c r="M426" s="242"/>
      <c r="N426" s="242"/>
      <c r="O426" s="242"/>
    </row>
    <row r="427" spans="1:15" ht="12.75">
      <c r="A427" s="139"/>
      <c r="C427" s="242"/>
      <c r="D427" s="242"/>
      <c r="E427" s="242"/>
      <c r="F427" s="242"/>
      <c r="G427" s="262"/>
      <c r="H427" s="242"/>
      <c r="I427" s="242"/>
      <c r="J427" s="242"/>
      <c r="K427" s="242"/>
      <c r="L427" s="242"/>
      <c r="M427" s="242"/>
      <c r="N427" s="242"/>
      <c r="O427" s="242"/>
    </row>
    <row r="428" spans="1:15" ht="12.75">
      <c r="A428" s="139"/>
      <c r="C428" s="242"/>
      <c r="D428" s="242"/>
      <c r="E428" s="242"/>
      <c r="F428" s="242"/>
      <c r="G428" s="262"/>
      <c r="H428" s="242"/>
      <c r="I428" s="242"/>
      <c r="J428" s="242"/>
      <c r="K428" s="242"/>
      <c r="L428" s="242"/>
      <c r="M428" s="242"/>
      <c r="N428" s="242"/>
      <c r="O428" s="242"/>
    </row>
    <row r="429" spans="1:15" ht="12.75">
      <c r="A429" s="139"/>
      <c r="C429" s="242"/>
      <c r="D429" s="242"/>
      <c r="E429" s="242"/>
      <c r="F429" s="242"/>
      <c r="G429" s="262"/>
      <c r="H429" s="242"/>
      <c r="I429" s="242"/>
      <c r="J429" s="242"/>
      <c r="K429" s="242"/>
      <c r="L429" s="242"/>
      <c r="M429" s="242"/>
      <c r="N429" s="242"/>
      <c r="O429" s="242"/>
    </row>
    <row r="430" spans="1:15" ht="12.75">
      <c r="A430" s="139"/>
      <c r="C430" s="242"/>
      <c r="D430" s="242"/>
      <c r="E430" s="242"/>
      <c r="F430" s="242"/>
      <c r="G430" s="262"/>
      <c r="H430" s="242"/>
      <c r="I430" s="242"/>
      <c r="J430" s="242"/>
      <c r="K430" s="242"/>
      <c r="L430" s="242"/>
      <c r="M430" s="242"/>
      <c r="N430" s="242"/>
      <c r="O430" s="242"/>
    </row>
    <row r="431" spans="1:15" ht="12.75">
      <c r="A431" s="139"/>
      <c r="C431" s="242"/>
      <c r="D431" s="242"/>
      <c r="E431" s="242"/>
      <c r="F431" s="242"/>
      <c r="G431" s="262"/>
      <c r="H431" s="242"/>
      <c r="I431" s="242"/>
      <c r="J431" s="242"/>
      <c r="K431" s="242"/>
      <c r="L431" s="242"/>
      <c r="M431" s="242"/>
      <c r="N431" s="242"/>
      <c r="O431" s="242"/>
    </row>
    <row r="432" spans="1:15" ht="12.75">
      <c r="A432" s="139"/>
      <c r="C432" s="242"/>
      <c r="D432" s="242"/>
      <c r="E432" s="242"/>
      <c r="F432" s="242"/>
      <c r="G432" s="262"/>
      <c r="H432" s="242"/>
      <c r="I432" s="242"/>
      <c r="J432" s="242"/>
      <c r="K432" s="242"/>
      <c r="L432" s="242"/>
      <c r="M432" s="242"/>
      <c r="N432" s="242"/>
      <c r="O432" s="242"/>
    </row>
    <row r="433" spans="1:15" ht="12.75">
      <c r="A433" s="139"/>
      <c r="C433" s="242"/>
      <c r="D433" s="242"/>
      <c r="E433" s="242"/>
      <c r="F433" s="242"/>
      <c r="G433" s="262"/>
      <c r="H433" s="242"/>
      <c r="I433" s="242"/>
      <c r="J433" s="242"/>
      <c r="K433" s="242"/>
      <c r="L433" s="242"/>
      <c r="M433" s="242"/>
      <c r="N433" s="242"/>
      <c r="O433" s="242"/>
    </row>
    <row r="434" spans="1:15" ht="12.75">
      <c r="A434" s="139"/>
      <c r="C434" s="242"/>
      <c r="D434" s="242"/>
      <c r="E434" s="242"/>
      <c r="F434" s="242"/>
      <c r="G434" s="262"/>
      <c r="H434" s="242"/>
      <c r="I434" s="242"/>
      <c r="J434" s="242"/>
      <c r="K434" s="242"/>
      <c r="L434" s="242"/>
      <c r="M434" s="242"/>
      <c r="N434" s="242"/>
      <c r="O434" s="242"/>
    </row>
    <row r="435" spans="1:15" ht="12.75">
      <c r="A435" s="139"/>
      <c r="C435" s="242"/>
      <c r="D435" s="242"/>
      <c r="E435" s="242"/>
      <c r="F435" s="242"/>
      <c r="G435" s="262"/>
      <c r="H435" s="242"/>
      <c r="I435" s="242"/>
      <c r="J435" s="242"/>
      <c r="K435" s="242"/>
      <c r="L435" s="242"/>
      <c r="M435" s="242"/>
      <c r="N435" s="242"/>
      <c r="O435" s="242"/>
    </row>
    <row r="436" spans="1:15" ht="12.75">
      <c r="A436" s="139"/>
      <c r="C436" s="242"/>
      <c r="D436" s="242"/>
      <c r="E436" s="242"/>
      <c r="F436" s="242"/>
      <c r="G436" s="262"/>
      <c r="H436" s="242"/>
      <c r="I436" s="242"/>
      <c r="J436" s="242"/>
      <c r="K436" s="242"/>
      <c r="L436" s="242"/>
      <c r="M436" s="242"/>
      <c r="N436" s="242"/>
      <c r="O436" s="242"/>
    </row>
    <row r="437" spans="1:15" ht="12.75">
      <c r="A437" s="139"/>
      <c r="C437" s="242"/>
      <c r="D437" s="242"/>
      <c r="E437" s="242"/>
      <c r="F437" s="242"/>
      <c r="G437" s="262"/>
      <c r="H437" s="242"/>
      <c r="I437" s="242"/>
      <c r="J437" s="242"/>
      <c r="K437" s="242"/>
      <c r="L437" s="242"/>
      <c r="M437" s="242"/>
      <c r="N437" s="242"/>
      <c r="O437" s="242"/>
    </row>
    <row r="438" spans="1:15" ht="12.75">
      <c r="A438" s="139"/>
      <c r="C438" s="242"/>
      <c r="D438" s="242"/>
      <c r="E438" s="242"/>
      <c r="F438" s="242"/>
      <c r="G438" s="262"/>
      <c r="H438" s="242"/>
      <c r="I438" s="242"/>
      <c r="J438" s="242"/>
      <c r="K438" s="242"/>
      <c r="L438" s="242"/>
      <c r="M438" s="242"/>
      <c r="N438" s="242"/>
      <c r="O438" s="242"/>
    </row>
    <row r="439" spans="1:15" ht="12.75">
      <c r="A439" s="139"/>
      <c r="C439" s="242"/>
      <c r="D439" s="242"/>
      <c r="E439" s="242"/>
      <c r="F439" s="242"/>
      <c r="G439" s="262"/>
      <c r="H439" s="242"/>
      <c r="I439" s="242"/>
      <c r="J439" s="242"/>
      <c r="K439" s="242"/>
      <c r="L439" s="242"/>
      <c r="M439" s="242"/>
      <c r="N439" s="242"/>
      <c r="O439" s="242"/>
    </row>
    <row r="440" spans="1:15" ht="12.75">
      <c r="A440" s="139"/>
      <c r="C440" s="242"/>
      <c r="D440" s="242"/>
      <c r="E440" s="242"/>
      <c r="F440" s="242"/>
      <c r="G440" s="262"/>
      <c r="H440" s="242"/>
      <c r="I440" s="242"/>
      <c r="J440" s="242"/>
      <c r="K440" s="242"/>
      <c r="L440" s="242"/>
      <c r="M440" s="242"/>
      <c r="N440" s="242"/>
      <c r="O440" s="242"/>
    </row>
    <row r="441" spans="1:15" ht="12.75">
      <c r="A441" s="139"/>
      <c r="C441" s="242"/>
      <c r="D441" s="242"/>
      <c r="E441" s="242"/>
      <c r="F441" s="242"/>
      <c r="G441" s="262"/>
      <c r="H441" s="242"/>
      <c r="I441" s="242"/>
      <c r="J441" s="242"/>
      <c r="K441" s="242"/>
      <c r="L441" s="242"/>
      <c r="M441" s="242"/>
      <c r="N441" s="242"/>
      <c r="O441" s="242"/>
    </row>
    <row r="442" spans="1:15" ht="12.75">
      <c r="A442" s="139"/>
      <c r="C442" s="242"/>
      <c r="D442" s="242"/>
      <c r="E442" s="242"/>
      <c r="F442" s="242"/>
      <c r="G442" s="262"/>
      <c r="H442" s="242"/>
      <c r="I442" s="242"/>
      <c r="J442" s="242"/>
      <c r="K442" s="242"/>
      <c r="L442" s="242"/>
      <c r="M442" s="242"/>
      <c r="N442" s="242"/>
      <c r="O442" s="242"/>
    </row>
    <row r="443" spans="1:15" ht="12.75">
      <c r="A443" s="139"/>
      <c r="C443" s="242"/>
      <c r="D443" s="242"/>
      <c r="E443" s="242"/>
      <c r="F443" s="242"/>
      <c r="G443" s="262"/>
      <c r="H443" s="242"/>
      <c r="I443" s="242"/>
      <c r="J443" s="242"/>
      <c r="K443" s="242"/>
      <c r="L443" s="242"/>
      <c r="M443" s="242"/>
      <c r="N443" s="242"/>
      <c r="O443" s="242"/>
    </row>
    <row r="444" spans="1:15" ht="12.75">
      <c r="A444" s="139"/>
      <c r="C444" s="242"/>
      <c r="D444" s="242"/>
      <c r="E444" s="242"/>
      <c r="F444" s="242"/>
      <c r="G444" s="262"/>
      <c r="H444" s="242"/>
      <c r="I444" s="242"/>
      <c r="J444" s="242"/>
      <c r="K444" s="242"/>
      <c r="L444" s="242"/>
      <c r="M444" s="242"/>
      <c r="N444" s="242"/>
      <c r="O444" s="242"/>
    </row>
    <row r="445" spans="1:15" ht="12.75">
      <c r="A445" s="139"/>
      <c r="C445" s="242"/>
      <c r="D445" s="242"/>
      <c r="E445" s="242"/>
      <c r="F445" s="242"/>
      <c r="G445" s="262"/>
      <c r="H445" s="242"/>
      <c r="I445" s="242"/>
      <c r="J445" s="242"/>
      <c r="K445" s="242"/>
      <c r="L445" s="242"/>
      <c r="M445" s="242"/>
      <c r="N445" s="242"/>
      <c r="O445" s="242"/>
    </row>
    <row r="446" spans="1:15" ht="12.75">
      <c r="A446" s="139"/>
      <c r="C446" s="242"/>
      <c r="D446" s="242"/>
      <c r="E446" s="242"/>
      <c r="F446" s="242"/>
      <c r="G446" s="262"/>
      <c r="H446" s="242"/>
      <c r="I446" s="242"/>
      <c r="J446" s="242"/>
      <c r="K446" s="242"/>
      <c r="L446" s="242"/>
      <c r="M446" s="242"/>
      <c r="N446" s="242"/>
      <c r="O446" s="242"/>
    </row>
    <row r="447" spans="1:15" ht="12.75">
      <c r="A447" s="139"/>
      <c r="C447" s="242"/>
      <c r="D447" s="242"/>
      <c r="E447" s="242"/>
      <c r="F447" s="242"/>
      <c r="G447" s="262"/>
      <c r="H447" s="242"/>
      <c r="I447" s="242"/>
      <c r="J447" s="242"/>
      <c r="K447" s="242"/>
      <c r="L447" s="242"/>
      <c r="M447" s="242"/>
      <c r="N447" s="242"/>
      <c r="O447" s="242"/>
    </row>
    <row r="448" spans="1:15" ht="12.75">
      <c r="A448" s="139"/>
      <c r="C448" s="242"/>
      <c r="D448" s="242"/>
      <c r="E448" s="242"/>
      <c r="F448" s="242"/>
      <c r="G448" s="262"/>
      <c r="H448" s="242"/>
      <c r="I448" s="242"/>
      <c r="J448" s="242"/>
      <c r="K448" s="242"/>
      <c r="L448" s="242"/>
      <c r="M448" s="242"/>
      <c r="N448" s="242"/>
      <c r="O448" s="242"/>
    </row>
    <row r="449" spans="1:15" ht="12.75">
      <c r="A449" s="139"/>
      <c r="C449" s="242"/>
      <c r="D449" s="242"/>
      <c r="E449" s="242"/>
      <c r="F449" s="242"/>
      <c r="G449" s="262"/>
      <c r="H449" s="242"/>
      <c r="I449" s="242"/>
      <c r="J449" s="242"/>
      <c r="K449" s="242"/>
      <c r="L449" s="242"/>
      <c r="M449" s="242"/>
      <c r="N449" s="242"/>
      <c r="O449" s="242"/>
    </row>
    <row r="450" spans="1:15" ht="12.75">
      <c r="A450" s="139"/>
      <c r="C450" s="242"/>
      <c r="D450" s="242"/>
      <c r="E450" s="242"/>
      <c r="F450" s="242"/>
      <c r="G450" s="262"/>
      <c r="H450" s="242"/>
      <c r="I450" s="242"/>
      <c r="J450" s="242"/>
      <c r="K450" s="242"/>
      <c r="L450" s="242"/>
      <c r="M450" s="242"/>
      <c r="N450" s="242"/>
      <c r="O450" s="242"/>
    </row>
    <row r="451" spans="1:15" ht="12.75">
      <c r="A451" s="139"/>
      <c r="C451" s="242"/>
      <c r="D451" s="242"/>
      <c r="E451" s="242"/>
      <c r="F451" s="242"/>
      <c r="G451" s="262"/>
      <c r="H451" s="242"/>
      <c r="I451" s="242"/>
      <c r="J451" s="242"/>
      <c r="K451" s="242"/>
      <c r="L451" s="242"/>
      <c r="M451" s="242"/>
      <c r="N451" s="242"/>
      <c r="O451" s="242"/>
    </row>
    <row r="452" spans="1:15" ht="12.75">
      <c r="A452" s="139"/>
      <c r="C452" s="242"/>
      <c r="D452" s="242"/>
      <c r="E452" s="242"/>
      <c r="F452" s="242"/>
      <c r="G452" s="262"/>
      <c r="H452" s="242"/>
      <c r="I452" s="242"/>
      <c r="J452" s="242"/>
      <c r="K452" s="242"/>
      <c r="L452" s="242"/>
      <c r="M452" s="242"/>
      <c r="N452" s="242"/>
      <c r="O452" s="242"/>
    </row>
    <row r="453" spans="1:15" ht="12.75">
      <c r="A453" s="139"/>
      <c r="C453" s="242"/>
      <c r="D453" s="242"/>
      <c r="E453" s="242"/>
      <c r="F453" s="242"/>
      <c r="G453" s="262"/>
      <c r="H453" s="242"/>
      <c r="I453" s="242"/>
      <c r="J453" s="242"/>
      <c r="K453" s="242"/>
      <c r="L453" s="242"/>
      <c r="M453" s="242"/>
      <c r="N453" s="242"/>
      <c r="O453" s="242"/>
    </row>
    <row r="454" spans="1:15" ht="12.75">
      <c r="A454" s="139"/>
      <c r="C454" s="242"/>
      <c r="D454" s="242"/>
      <c r="E454" s="242"/>
      <c r="F454" s="242"/>
      <c r="G454" s="262"/>
      <c r="H454" s="242"/>
      <c r="I454" s="242"/>
      <c r="J454" s="242"/>
      <c r="K454" s="242"/>
      <c r="L454" s="242"/>
      <c r="M454" s="242"/>
      <c r="N454" s="242"/>
      <c r="O454" s="242"/>
    </row>
    <row r="455" spans="1:15" ht="12.75">
      <c r="A455" s="139"/>
      <c r="C455" s="242"/>
      <c r="D455" s="242"/>
      <c r="E455" s="242"/>
      <c r="F455" s="242"/>
      <c r="G455" s="262"/>
      <c r="H455" s="242"/>
      <c r="I455" s="242"/>
      <c r="J455" s="242"/>
      <c r="K455" s="242"/>
      <c r="L455" s="242"/>
      <c r="M455" s="242"/>
      <c r="N455" s="242"/>
      <c r="O455" s="242"/>
    </row>
    <row r="456" spans="1:15" ht="12.75">
      <c r="A456" s="139"/>
      <c r="C456" s="242"/>
      <c r="D456" s="242"/>
      <c r="E456" s="242"/>
      <c r="F456" s="242"/>
      <c r="G456" s="262"/>
      <c r="H456" s="242"/>
      <c r="I456" s="242"/>
      <c r="J456" s="242"/>
      <c r="K456" s="242"/>
      <c r="L456" s="242"/>
      <c r="M456" s="242"/>
      <c r="N456" s="242"/>
      <c r="O456" s="242"/>
    </row>
    <row r="457" spans="1:15" ht="12.75">
      <c r="A457" s="139"/>
      <c r="C457" s="242"/>
      <c r="D457" s="242"/>
      <c r="E457" s="242"/>
      <c r="F457" s="242"/>
      <c r="G457" s="262"/>
      <c r="H457" s="242"/>
      <c r="I457" s="242"/>
      <c r="J457" s="242"/>
      <c r="K457" s="242"/>
      <c r="L457" s="242"/>
      <c r="M457" s="242"/>
      <c r="N457" s="242"/>
      <c r="O457" s="242"/>
    </row>
    <row r="458" spans="1:15" ht="12.75">
      <c r="A458" s="139"/>
      <c r="C458" s="242"/>
      <c r="D458" s="242"/>
      <c r="E458" s="242"/>
      <c r="F458" s="242"/>
      <c r="G458" s="262"/>
      <c r="H458" s="242"/>
      <c r="I458" s="242"/>
      <c r="J458" s="242"/>
      <c r="K458" s="242"/>
      <c r="L458" s="242"/>
      <c r="M458" s="242"/>
      <c r="N458" s="242"/>
      <c r="O458" s="242"/>
    </row>
    <row r="459" spans="1:15" ht="12.75">
      <c r="A459" s="139"/>
      <c r="C459" s="242"/>
      <c r="D459" s="242"/>
      <c r="E459" s="242"/>
      <c r="F459" s="242"/>
      <c r="G459" s="262"/>
      <c r="H459" s="242"/>
      <c r="I459" s="242"/>
      <c r="J459" s="242"/>
      <c r="K459" s="242"/>
      <c r="L459" s="242"/>
      <c r="M459" s="242"/>
      <c r="N459" s="242"/>
      <c r="O459" s="242"/>
    </row>
    <row r="460" spans="1:15" ht="12.75">
      <c r="A460" s="139"/>
      <c r="C460" s="242"/>
      <c r="D460" s="242"/>
      <c r="E460" s="242"/>
      <c r="F460" s="242"/>
      <c r="G460" s="262"/>
      <c r="H460" s="242"/>
      <c r="I460" s="242"/>
      <c r="J460" s="242"/>
      <c r="K460" s="242"/>
      <c r="L460" s="242"/>
      <c r="M460" s="242"/>
      <c r="N460" s="242"/>
      <c r="O460" s="242"/>
    </row>
    <row r="461" spans="1:15" ht="12.75">
      <c r="A461" s="139"/>
      <c r="C461" s="242"/>
      <c r="D461" s="242"/>
      <c r="E461" s="242"/>
      <c r="F461" s="242"/>
      <c r="G461" s="262"/>
      <c r="H461" s="242"/>
      <c r="I461" s="242"/>
      <c r="J461" s="242"/>
      <c r="K461" s="242"/>
      <c r="L461" s="242"/>
      <c r="M461" s="242"/>
      <c r="N461" s="242"/>
      <c r="O461" s="242"/>
    </row>
    <row r="462" spans="1:15" ht="12.75">
      <c r="A462" s="139"/>
      <c r="C462" s="242"/>
      <c r="D462" s="242"/>
      <c r="E462" s="242"/>
      <c r="F462" s="242"/>
      <c r="G462" s="262"/>
      <c r="H462" s="242"/>
      <c r="I462" s="242"/>
      <c r="J462" s="242"/>
      <c r="K462" s="242"/>
      <c r="L462" s="242"/>
      <c r="M462" s="242"/>
      <c r="N462" s="242"/>
      <c r="O462" s="242"/>
    </row>
    <row r="463" spans="1:15" ht="12.75">
      <c r="A463" s="139"/>
      <c r="C463" s="242"/>
      <c r="D463" s="242"/>
      <c r="E463" s="242"/>
      <c r="F463" s="242"/>
      <c r="G463" s="262"/>
      <c r="H463" s="242"/>
      <c r="I463" s="242"/>
      <c r="J463" s="242"/>
      <c r="K463" s="242"/>
      <c r="L463" s="242"/>
      <c r="M463" s="242"/>
      <c r="N463" s="242"/>
      <c r="O463" s="242"/>
    </row>
    <row r="464" spans="1:15" ht="12.75">
      <c r="A464" s="139"/>
      <c r="C464" s="242"/>
      <c r="D464" s="242"/>
      <c r="E464" s="242"/>
      <c r="F464" s="242"/>
      <c r="G464" s="262"/>
      <c r="H464" s="242"/>
      <c r="I464" s="242"/>
      <c r="J464" s="242"/>
      <c r="K464" s="242"/>
      <c r="L464" s="242"/>
      <c r="M464" s="242"/>
      <c r="N464" s="242"/>
      <c r="O464" s="242"/>
    </row>
    <row r="465" spans="1:15" ht="12.75">
      <c r="A465" s="139"/>
      <c r="C465" s="242"/>
      <c r="D465" s="242"/>
      <c r="E465" s="242"/>
      <c r="F465" s="242"/>
      <c r="G465" s="262"/>
      <c r="H465" s="242"/>
      <c r="I465" s="242"/>
      <c r="J465" s="242"/>
      <c r="K465" s="242"/>
      <c r="L465" s="242"/>
      <c r="M465" s="242"/>
      <c r="N465" s="242"/>
      <c r="O465" s="242"/>
    </row>
    <row r="466" spans="1:15" ht="12.75">
      <c r="A466" s="139"/>
      <c r="C466" s="242"/>
      <c r="D466" s="242"/>
      <c r="E466" s="242"/>
      <c r="F466" s="242"/>
      <c r="G466" s="262"/>
      <c r="H466" s="242"/>
      <c r="I466" s="242"/>
      <c r="J466" s="242"/>
      <c r="K466" s="242"/>
      <c r="L466" s="242"/>
      <c r="M466" s="242"/>
      <c r="N466" s="242"/>
      <c r="O466" s="242"/>
    </row>
    <row r="467" spans="1:15" ht="12.75">
      <c r="A467" s="139"/>
      <c r="C467" s="242"/>
      <c r="D467" s="242"/>
      <c r="E467" s="242"/>
      <c r="F467" s="242"/>
      <c r="G467" s="262"/>
      <c r="H467" s="242"/>
      <c r="I467" s="242"/>
      <c r="J467" s="242"/>
      <c r="K467" s="242"/>
      <c r="L467" s="242"/>
      <c r="M467" s="242"/>
      <c r="N467" s="242"/>
      <c r="O467" s="242"/>
    </row>
    <row r="468" spans="1:15" ht="12.75">
      <c r="A468" s="139"/>
      <c r="C468" s="242"/>
      <c r="D468" s="242"/>
      <c r="E468" s="242"/>
      <c r="F468" s="242"/>
      <c r="G468" s="262"/>
      <c r="H468" s="242"/>
      <c r="I468" s="242"/>
      <c r="J468" s="242"/>
      <c r="K468" s="242"/>
      <c r="L468" s="242"/>
      <c r="M468" s="242"/>
      <c r="N468" s="242"/>
      <c r="O468" s="242"/>
    </row>
    <row r="469" spans="1:15" ht="12.75">
      <c r="A469" s="138"/>
      <c r="C469" s="242"/>
      <c r="D469" s="242"/>
      <c r="E469" s="242"/>
      <c r="F469" s="242"/>
      <c r="G469" s="262"/>
      <c r="H469" s="242"/>
      <c r="I469" s="242"/>
      <c r="J469" s="242"/>
      <c r="K469" s="242"/>
      <c r="L469" s="242"/>
      <c r="M469" s="242"/>
      <c r="N469" s="242"/>
      <c r="O469" s="242"/>
    </row>
    <row r="470" spans="1:15" ht="12.75">
      <c r="A470" s="138"/>
      <c r="C470" s="242"/>
      <c r="D470" s="242"/>
      <c r="E470" s="242"/>
      <c r="F470" s="242"/>
      <c r="G470" s="262"/>
      <c r="H470" s="242"/>
      <c r="I470" s="242"/>
      <c r="J470" s="242"/>
      <c r="K470" s="242"/>
      <c r="L470" s="242"/>
      <c r="M470" s="242"/>
      <c r="N470" s="242"/>
      <c r="O470" s="242"/>
    </row>
    <row r="471" spans="1:15" ht="12.75">
      <c r="A471" s="138"/>
      <c r="C471" s="242"/>
      <c r="D471" s="242"/>
      <c r="E471" s="242"/>
      <c r="F471" s="242"/>
      <c r="G471" s="262"/>
      <c r="H471" s="242"/>
      <c r="I471" s="242"/>
      <c r="J471" s="242"/>
      <c r="K471" s="242"/>
      <c r="L471" s="242"/>
      <c r="M471" s="242"/>
      <c r="N471" s="242"/>
      <c r="O471" s="242"/>
    </row>
    <row r="472" spans="1:15" ht="12.75">
      <c r="A472" s="138"/>
      <c r="C472" s="242"/>
      <c r="D472" s="242"/>
      <c r="E472" s="242"/>
      <c r="F472" s="242"/>
      <c r="G472" s="262"/>
      <c r="H472" s="242"/>
      <c r="I472" s="242"/>
      <c r="J472" s="242"/>
      <c r="K472" s="242"/>
      <c r="L472" s="242"/>
      <c r="M472" s="242"/>
      <c r="N472" s="242"/>
      <c r="O472" s="242"/>
    </row>
    <row r="473" spans="1:15" ht="12.75">
      <c r="A473" s="138"/>
      <c r="C473" s="242"/>
      <c r="D473" s="242"/>
      <c r="E473" s="242"/>
      <c r="F473" s="242"/>
      <c r="G473" s="262"/>
      <c r="H473" s="242"/>
      <c r="I473" s="242"/>
      <c r="J473" s="242"/>
      <c r="K473" s="242"/>
      <c r="L473" s="242"/>
      <c r="M473" s="242"/>
      <c r="N473" s="242"/>
      <c r="O473" s="242"/>
    </row>
    <row r="474" spans="1:15" ht="12.75">
      <c r="A474" s="138"/>
      <c r="C474" s="242"/>
      <c r="D474" s="242"/>
      <c r="E474" s="242"/>
      <c r="F474" s="242"/>
      <c r="G474" s="262"/>
      <c r="H474" s="242"/>
      <c r="I474" s="242"/>
      <c r="J474" s="242"/>
      <c r="K474" s="242"/>
      <c r="L474" s="242"/>
      <c r="M474" s="242"/>
      <c r="N474" s="242"/>
      <c r="O474" s="242"/>
    </row>
    <row r="475" spans="1:15" ht="12.75">
      <c r="A475" s="138"/>
      <c r="C475" s="242"/>
      <c r="D475" s="242"/>
      <c r="E475" s="242"/>
      <c r="F475" s="242"/>
      <c r="G475" s="262"/>
      <c r="H475" s="242"/>
      <c r="I475" s="242"/>
      <c r="J475" s="242"/>
      <c r="K475" s="242"/>
      <c r="L475" s="242"/>
      <c r="M475" s="242"/>
      <c r="N475" s="242"/>
      <c r="O475" s="242"/>
    </row>
    <row r="476" spans="1:15" ht="12.75">
      <c r="A476" s="138"/>
      <c r="C476" s="242"/>
      <c r="D476" s="242"/>
      <c r="E476" s="242"/>
      <c r="F476" s="242"/>
      <c r="G476" s="262"/>
      <c r="H476" s="242"/>
      <c r="I476" s="242"/>
      <c r="J476" s="242"/>
      <c r="K476" s="242"/>
      <c r="L476" s="242"/>
      <c r="M476" s="242"/>
      <c r="N476" s="242"/>
      <c r="O476" s="242"/>
    </row>
    <row r="477" spans="1:15" ht="12.75">
      <c r="A477" s="138"/>
      <c r="C477" s="242"/>
      <c r="D477" s="242"/>
      <c r="E477" s="242"/>
      <c r="F477" s="242"/>
      <c r="G477" s="262"/>
      <c r="H477" s="242"/>
      <c r="I477" s="242"/>
      <c r="J477" s="242"/>
      <c r="K477" s="242"/>
      <c r="L477" s="242"/>
      <c r="M477" s="242"/>
      <c r="N477" s="242"/>
      <c r="O477" s="242"/>
    </row>
    <row r="478" spans="1:15" ht="12.75">
      <c r="A478" s="138"/>
      <c r="C478" s="242"/>
      <c r="D478" s="242"/>
      <c r="E478" s="242"/>
      <c r="F478" s="242"/>
      <c r="G478" s="262"/>
      <c r="H478" s="242"/>
      <c r="I478" s="242"/>
      <c r="J478" s="242"/>
      <c r="K478" s="242"/>
      <c r="L478" s="242"/>
      <c r="M478" s="242"/>
      <c r="N478" s="242"/>
      <c r="O478" s="242"/>
    </row>
    <row r="479" spans="1:15" ht="12.75">
      <c r="A479" s="138"/>
      <c r="C479" s="242"/>
      <c r="D479" s="242"/>
      <c r="E479" s="242"/>
      <c r="F479" s="242"/>
      <c r="G479" s="262"/>
      <c r="H479" s="242"/>
      <c r="I479" s="242"/>
      <c r="J479" s="242"/>
      <c r="K479" s="242"/>
      <c r="L479" s="242"/>
      <c r="M479" s="242"/>
      <c r="N479" s="242"/>
      <c r="O479" s="242"/>
    </row>
    <row r="480" spans="1:15" ht="12.75">
      <c r="A480" s="138"/>
      <c r="C480" s="242"/>
      <c r="D480" s="242"/>
      <c r="E480" s="242"/>
      <c r="F480" s="242"/>
      <c r="G480" s="262"/>
      <c r="H480" s="242"/>
      <c r="I480" s="242"/>
      <c r="J480" s="242"/>
      <c r="K480" s="242"/>
      <c r="L480" s="242"/>
      <c r="M480" s="242"/>
      <c r="N480" s="242"/>
      <c r="O480" s="242"/>
    </row>
    <row r="481" spans="1:15" ht="12.75">
      <c r="A481" s="138"/>
      <c r="C481" s="242"/>
      <c r="D481" s="242"/>
      <c r="E481" s="242"/>
      <c r="F481" s="242"/>
      <c r="G481" s="262"/>
      <c r="H481" s="242"/>
      <c r="I481" s="242"/>
      <c r="J481" s="242"/>
      <c r="K481" s="242"/>
      <c r="L481" s="242"/>
      <c r="M481" s="242"/>
      <c r="N481" s="242"/>
      <c r="O481" s="242"/>
    </row>
    <row r="482" spans="1:15" ht="12.75">
      <c r="A482" s="138"/>
      <c r="C482" s="242"/>
      <c r="D482" s="242"/>
      <c r="E482" s="242"/>
      <c r="F482" s="242"/>
      <c r="G482" s="262"/>
      <c r="H482" s="242"/>
      <c r="I482" s="242"/>
      <c r="J482" s="242"/>
      <c r="K482" s="242"/>
      <c r="L482" s="242"/>
      <c r="M482" s="242"/>
      <c r="N482" s="242"/>
      <c r="O482" s="242"/>
    </row>
    <row r="483" spans="1:15" ht="12.75">
      <c r="A483" s="138"/>
      <c r="C483" s="242"/>
      <c r="D483" s="242"/>
      <c r="E483" s="242"/>
      <c r="F483" s="242"/>
      <c r="G483" s="262"/>
      <c r="H483" s="242"/>
      <c r="I483" s="242"/>
      <c r="J483" s="242"/>
      <c r="K483" s="242"/>
      <c r="L483" s="242"/>
      <c r="M483" s="242"/>
      <c r="N483" s="242"/>
      <c r="O483" s="242"/>
    </row>
    <row r="484" spans="1:15" ht="12.75">
      <c r="A484" s="138"/>
      <c r="C484" s="242"/>
      <c r="D484" s="242"/>
      <c r="E484" s="242"/>
      <c r="F484" s="242"/>
      <c r="G484" s="262"/>
      <c r="H484" s="242"/>
      <c r="I484" s="242"/>
      <c r="J484" s="242"/>
      <c r="K484" s="242"/>
      <c r="L484" s="242"/>
      <c r="M484" s="242"/>
      <c r="N484" s="242"/>
      <c r="O484" s="242"/>
    </row>
    <row r="485" spans="1:15" ht="12.75">
      <c r="A485" s="138"/>
      <c r="C485" s="242"/>
      <c r="D485" s="242"/>
      <c r="E485" s="242"/>
      <c r="F485" s="242"/>
      <c r="G485" s="262"/>
      <c r="H485" s="242"/>
      <c r="I485" s="242"/>
      <c r="J485" s="242"/>
      <c r="K485" s="242"/>
      <c r="L485" s="242"/>
      <c r="M485" s="242"/>
      <c r="N485" s="242"/>
      <c r="O485" s="242"/>
    </row>
    <row r="486" spans="1:15" ht="12.75">
      <c r="A486" s="138"/>
      <c r="C486" s="242"/>
      <c r="D486" s="242"/>
      <c r="E486" s="242"/>
      <c r="F486" s="242"/>
      <c r="G486" s="262"/>
      <c r="H486" s="242"/>
      <c r="I486" s="242"/>
      <c r="J486" s="242"/>
      <c r="K486" s="242"/>
      <c r="L486" s="242"/>
      <c r="M486" s="242"/>
      <c r="N486" s="242"/>
      <c r="O486" s="242"/>
    </row>
    <row r="487" spans="1:15" ht="12.75">
      <c r="A487" s="138"/>
      <c r="C487" s="242"/>
      <c r="D487" s="242"/>
      <c r="E487" s="242"/>
      <c r="F487" s="242"/>
      <c r="G487" s="262"/>
      <c r="H487" s="242"/>
      <c r="I487" s="242"/>
      <c r="J487" s="242"/>
      <c r="K487" s="242"/>
      <c r="L487" s="242"/>
      <c r="M487" s="242"/>
      <c r="N487" s="242"/>
      <c r="O487" s="242"/>
    </row>
    <row r="488" spans="1:15" ht="12.75">
      <c r="A488" s="138"/>
      <c r="C488" s="242"/>
      <c r="D488" s="242"/>
      <c r="E488" s="242"/>
      <c r="F488" s="242"/>
      <c r="G488" s="262"/>
      <c r="H488" s="242"/>
      <c r="I488" s="242"/>
      <c r="J488" s="242"/>
      <c r="K488" s="242"/>
      <c r="L488" s="242"/>
      <c r="M488" s="242"/>
      <c r="N488" s="242"/>
      <c r="O488" s="242"/>
    </row>
    <row r="489" spans="1:15" ht="12.75">
      <c r="A489" s="138"/>
      <c r="C489" s="242"/>
      <c r="D489" s="242"/>
      <c r="E489" s="242"/>
      <c r="F489" s="242"/>
      <c r="G489" s="262"/>
      <c r="H489" s="242"/>
      <c r="I489" s="242"/>
      <c r="J489" s="242"/>
      <c r="K489" s="242"/>
      <c r="L489" s="242"/>
      <c r="M489" s="242"/>
      <c r="N489" s="242"/>
      <c r="O489" s="242"/>
    </row>
    <row r="490" spans="1:15" ht="12.75">
      <c r="A490" s="138"/>
      <c r="C490" s="242"/>
      <c r="D490" s="242"/>
      <c r="E490" s="242"/>
      <c r="F490" s="242"/>
      <c r="G490" s="262"/>
      <c r="H490" s="242"/>
      <c r="I490" s="242"/>
      <c r="J490" s="242"/>
      <c r="K490" s="242"/>
      <c r="L490" s="242"/>
      <c r="M490" s="242"/>
      <c r="N490" s="242"/>
      <c r="O490" s="242"/>
    </row>
    <row r="491" spans="1:15" ht="12.75">
      <c r="A491" s="138"/>
      <c r="C491" s="242"/>
      <c r="D491" s="242"/>
      <c r="E491" s="242"/>
      <c r="F491" s="242"/>
      <c r="G491" s="262"/>
      <c r="H491" s="242"/>
      <c r="I491" s="242"/>
      <c r="J491" s="242"/>
      <c r="K491" s="242"/>
      <c r="L491" s="242"/>
      <c r="M491" s="242"/>
      <c r="N491" s="242"/>
      <c r="O491" s="242"/>
    </row>
    <row r="492" spans="1:15" ht="12.75">
      <c r="A492" s="138"/>
      <c r="C492" s="242"/>
      <c r="D492" s="242"/>
      <c r="E492" s="242"/>
      <c r="F492" s="242"/>
      <c r="G492" s="262"/>
      <c r="H492" s="242"/>
      <c r="I492" s="242"/>
      <c r="J492" s="242"/>
      <c r="K492" s="242"/>
      <c r="L492" s="242"/>
      <c r="M492" s="242"/>
      <c r="N492" s="242"/>
      <c r="O492" s="242"/>
    </row>
    <row r="493" spans="1:15" ht="12.75">
      <c r="A493" s="138"/>
      <c r="C493" s="242"/>
      <c r="D493" s="242"/>
      <c r="E493" s="242"/>
      <c r="F493" s="242"/>
      <c r="G493" s="262"/>
      <c r="H493" s="242"/>
      <c r="I493" s="242"/>
      <c r="J493" s="242"/>
      <c r="K493" s="242"/>
      <c r="L493" s="242"/>
      <c r="M493" s="242"/>
      <c r="N493" s="242"/>
      <c r="O493" s="242"/>
    </row>
    <row r="494" spans="1:15" ht="12.75">
      <c r="A494" s="138"/>
      <c r="C494" s="242"/>
      <c r="D494" s="242"/>
      <c r="E494" s="242"/>
      <c r="F494" s="242"/>
      <c r="G494" s="262"/>
      <c r="H494" s="242"/>
      <c r="I494" s="242"/>
      <c r="J494" s="242"/>
      <c r="K494" s="242"/>
      <c r="L494" s="242"/>
      <c r="M494" s="242"/>
      <c r="N494" s="242"/>
      <c r="O494" s="242"/>
    </row>
    <row r="495" spans="1:15" ht="12.75">
      <c r="A495" s="138"/>
      <c r="C495" s="242"/>
      <c r="D495" s="242"/>
      <c r="E495" s="242"/>
      <c r="F495" s="242"/>
      <c r="G495" s="262"/>
      <c r="H495" s="242"/>
      <c r="I495" s="242"/>
      <c r="J495" s="242"/>
      <c r="K495" s="242"/>
      <c r="L495" s="242"/>
      <c r="M495" s="242"/>
      <c r="N495" s="242"/>
      <c r="O495" s="242"/>
    </row>
    <row r="496" spans="1:15" ht="12.75">
      <c r="A496" s="138"/>
      <c r="C496" s="242"/>
      <c r="D496" s="242"/>
      <c r="E496" s="242"/>
      <c r="F496" s="242"/>
      <c r="G496" s="262"/>
      <c r="H496" s="242"/>
      <c r="I496" s="242"/>
      <c r="J496" s="242"/>
      <c r="K496" s="242"/>
      <c r="L496" s="242"/>
      <c r="M496" s="242"/>
      <c r="N496" s="242"/>
      <c r="O496" s="242"/>
    </row>
    <row r="497" spans="1:15" ht="12.75">
      <c r="A497" s="138"/>
      <c r="C497" s="242"/>
      <c r="D497" s="242"/>
      <c r="E497" s="242"/>
      <c r="F497" s="242"/>
      <c r="G497" s="262"/>
      <c r="H497" s="242"/>
      <c r="I497" s="242"/>
      <c r="J497" s="242"/>
      <c r="K497" s="242"/>
      <c r="L497" s="242"/>
      <c r="M497" s="242"/>
      <c r="N497" s="242"/>
      <c r="O497" s="242"/>
    </row>
    <row r="498" spans="1:15" ht="12.75">
      <c r="A498" s="138"/>
      <c r="C498" s="242"/>
      <c r="D498" s="242"/>
      <c r="E498" s="242"/>
      <c r="F498" s="242"/>
      <c r="G498" s="262"/>
      <c r="H498" s="242"/>
      <c r="I498" s="242"/>
      <c r="J498" s="242"/>
      <c r="K498" s="242"/>
      <c r="L498" s="242"/>
      <c r="M498" s="242"/>
      <c r="N498" s="242"/>
      <c r="O498" s="242"/>
    </row>
    <row r="499" spans="1:15" ht="12.75">
      <c r="A499" s="138"/>
      <c r="C499" s="242"/>
      <c r="D499" s="242"/>
      <c r="E499" s="242"/>
      <c r="F499" s="242"/>
      <c r="G499" s="262"/>
      <c r="H499" s="242"/>
      <c r="I499" s="242"/>
      <c r="J499" s="242"/>
      <c r="K499" s="242"/>
      <c r="L499" s="242"/>
      <c r="M499" s="242"/>
      <c r="N499" s="242"/>
      <c r="O499" s="242"/>
    </row>
    <row r="500" spans="1:15" ht="12.75">
      <c r="A500" s="138"/>
      <c r="C500" s="242"/>
      <c r="D500" s="242"/>
      <c r="E500" s="242"/>
      <c r="F500" s="242"/>
      <c r="G500" s="262"/>
      <c r="H500" s="242"/>
      <c r="I500" s="242"/>
      <c r="J500" s="242"/>
      <c r="K500" s="242"/>
      <c r="L500" s="242"/>
      <c r="M500" s="242"/>
      <c r="N500" s="242"/>
      <c r="O500" s="242"/>
    </row>
    <row r="501" spans="1:15" ht="12.75">
      <c r="A501" s="138"/>
      <c r="C501" s="242"/>
      <c r="D501" s="242"/>
      <c r="E501" s="242"/>
      <c r="F501" s="242"/>
      <c r="G501" s="262"/>
      <c r="H501" s="242"/>
      <c r="I501" s="242"/>
      <c r="J501" s="242"/>
      <c r="K501" s="242"/>
      <c r="L501" s="242"/>
      <c r="M501" s="242"/>
      <c r="N501" s="242"/>
      <c r="O501" s="242"/>
    </row>
    <row r="502" spans="1:15" ht="12.75">
      <c r="A502" s="138"/>
      <c r="C502" s="242"/>
      <c r="D502" s="242"/>
      <c r="E502" s="242"/>
      <c r="F502" s="242"/>
      <c r="G502" s="262"/>
      <c r="H502" s="242"/>
      <c r="I502" s="242"/>
      <c r="J502" s="242"/>
      <c r="K502" s="242"/>
      <c r="L502" s="242"/>
      <c r="M502" s="242"/>
      <c r="N502" s="242"/>
      <c r="O502" s="242"/>
    </row>
    <row r="503" spans="1:15" ht="12.75">
      <c r="A503" s="138"/>
      <c r="C503" s="242"/>
      <c r="D503" s="242"/>
      <c r="E503" s="242"/>
      <c r="F503" s="242"/>
      <c r="G503" s="262"/>
      <c r="H503" s="242"/>
      <c r="I503" s="242"/>
      <c r="J503" s="242"/>
      <c r="K503" s="242"/>
      <c r="L503" s="242"/>
      <c r="M503" s="242"/>
      <c r="N503" s="242"/>
      <c r="O503" s="242"/>
    </row>
    <row r="504" ht="12.75">
      <c r="A504" s="138"/>
    </row>
    <row r="505" ht="12.75">
      <c r="A505" s="138"/>
    </row>
    <row r="506" ht="12.75">
      <c r="A506" s="138"/>
    </row>
    <row r="507" ht="12.75">
      <c r="A507" s="138"/>
    </row>
    <row r="508" ht="12.75">
      <c r="A508" s="138"/>
    </row>
    <row r="509" ht="12.75">
      <c r="A509" s="138"/>
    </row>
    <row r="510" ht="12.75">
      <c r="A510" s="138"/>
    </row>
    <row r="511" ht="12.75">
      <c r="A511" s="138"/>
    </row>
    <row r="512" ht="12.75">
      <c r="A512" s="138"/>
    </row>
    <row r="513" ht="12.75">
      <c r="A513" s="138"/>
    </row>
    <row r="514" ht="12.75">
      <c r="A514" s="138"/>
    </row>
    <row r="515" ht="12.75">
      <c r="A515" s="138"/>
    </row>
    <row r="516" ht="12.75">
      <c r="A516" s="138"/>
    </row>
    <row r="517" ht="12.75">
      <c r="A517" s="138"/>
    </row>
    <row r="518" ht="12.75">
      <c r="A518" s="138"/>
    </row>
    <row r="519" ht="12.75">
      <c r="A519" s="138"/>
    </row>
    <row r="520" ht="12.75">
      <c r="A520" s="138"/>
    </row>
    <row r="521" ht="12.75">
      <c r="A521" s="138"/>
    </row>
    <row r="522" ht="12.75">
      <c r="A522" s="138"/>
    </row>
    <row r="523" ht="12.75">
      <c r="A523" s="138"/>
    </row>
    <row r="524" ht="12.75">
      <c r="A524" s="138"/>
    </row>
    <row r="525" ht="12.75">
      <c r="A525" s="138"/>
    </row>
    <row r="526" ht="12.75">
      <c r="A526" s="138"/>
    </row>
    <row r="527" ht="12.75">
      <c r="A527" s="138"/>
    </row>
    <row r="528" ht="12.75">
      <c r="A528" s="138"/>
    </row>
    <row r="529" ht="12.75">
      <c r="A529" s="138"/>
    </row>
    <row r="530" ht="12.75">
      <c r="A530" s="138"/>
    </row>
    <row r="531" ht="12.75">
      <c r="A531" s="138"/>
    </row>
    <row r="532" ht="12.75">
      <c r="A532" s="138"/>
    </row>
    <row r="533" ht="12.75">
      <c r="A533" s="138"/>
    </row>
    <row r="534" ht="12.75">
      <c r="A534" s="138"/>
    </row>
    <row r="535" ht="12.75">
      <c r="A535" s="138"/>
    </row>
    <row r="536" ht="12.75">
      <c r="A536" s="138"/>
    </row>
    <row r="537" ht="12.75">
      <c r="A537" s="138"/>
    </row>
    <row r="538" ht="12.75">
      <c r="A538" s="138"/>
    </row>
    <row r="539" ht="12.75">
      <c r="A539" s="138"/>
    </row>
    <row r="540" ht="12.75">
      <c r="A540" s="138"/>
    </row>
    <row r="541" ht="12.75">
      <c r="A541" s="138"/>
    </row>
    <row r="542" ht="12.75">
      <c r="A542" s="138"/>
    </row>
    <row r="543" ht="12.75">
      <c r="A543" s="138"/>
    </row>
    <row r="544" ht="12.75">
      <c r="A544" s="138"/>
    </row>
    <row r="545" ht="12.75">
      <c r="A545" s="138"/>
    </row>
    <row r="546" ht="12.75">
      <c r="A546" s="138"/>
    </row>
    <row r="547" ht="12.75">
      <c r="A547" s="138"/>
    </row>
    <row r="548" ht="12.75">
      <c r="A548" s="138"/>
    </row>
    <row r="549" ht="12.75">
      <c r="A549" s="138"/>
    </row>
    <row r="550" ht="12.75">
      <c r="A550" s="138"/>
    </row>
    <row r="551" ht="12.75">
      <c r="A551" s="138"/>
    </row>
    <row r="552" ht="12.75">
      <c r="A552" s="138"/>
    </row>
    <row r="553" ht="12.75">
      <c r="A553" s="138"/>
    </row>
    <row r="554" ht="12.75">
      <c r="A554" s="138"/>
    </row>
    <row r="555" ht="12.75">
      <c r="A555" s="138"/>
    </row>
    <row r="556" ht="12.75">
      <c r="A556" s="138"/>
    </row>
    <row r="557" ht="12.75">
      <c r="A557" s="138"/>
    </row>
    <row r="558" ht="12.75">
      <c r="A558" s="138"/>
    </row>
    <row r="559" ht="12.75">
      <c r="A559" s="138"/>
    </row>
    <row r="560" ht="12.75">
      <c r="A560" s="138"/>
    </row>
    <row r="561" ht="12.75">
      <c r="A561" s="138"/>
    </row>
    <row r="562" ht="12.75">
      <c r="A562" s="138"/>
    </row>
    <row r="563" ht="12.75">
      <c r="A563" s="138"/>
    </row>
    <row r="564" ht="12.75">
      <c r="A564" s="138"/>
    </row>
    <row r="565" ht="12.75">
      <c r="A565" s="138"/>
    </row>
    <row r="566" ht="12.75">
      <c r="A566" s="138"/>
    </row>
    <row r="567" ht="12.75">
      <c r="A567" s="138"/>
    </row>
    <row r="568" ht="12.75">
      <c r="A568" s="138"/>
    </row>
    <row r="569" ht="12.75">
      <c r="A569" s="138"/>
    </row>
    <row r="570" ht="12.75">
      <c r="A570" s="138"/>
    </row>
    <row r="571" ht="12.75">
      <c r="A571" s="138"/>
    </row>
    <row r="572" ht="12.75">
      <c r="A572" s="138"/>
    </row>
    <row r="573" ht="12.75">
      <c r="A573" s="138"/>
    </row>
    <row r="574" ht="12.75">
      <c r="A574" s="138"/>
    </row>
    <row r="575" ht="12.75">
      <c r="A575" s="138"/>
    </row>
    <row r="576" ht="12.75">
      <c r="A576" s="138"/>
    </row>
    <row r="577" ht="12.75">
      <c r="A577" s="138"/>
    </row>
    <row r="578" ht="12.75">
      <c r="A578" s="138"/>
    </row>
    <row r="579" ht="12.75">
      <c r="A579" s="138"/>
    </row>
    <row r="580" ht="12.75">
      <c r="A580" s="138"/>
    </row>
    <row r="581" ht="12.75">
      <c r="A581" s="138"/>
    </row>
    <row r="582" ht="12.75">
      <c r="A582" s="138"/>
    </row>
    <row r="583" ht="12.75">
      <c r="A583" s="138"/>
    </row>
    <row r="584" ht="12.75">
      <c r="A584" s="138"/>
    </row>
    <row r="585" ht="12.75">
      <c r="A585" s="138"/>
    </row>
    <row r="586" ht="12.75">
      <c r="A586" s="138"/>
    </row>
    <row r="587" ht="12.75">
      <c r="A587" s="138"/>
    </row>
    <row r="588" ht="12.75">
      <c r="A588" s="138"/>
    </row>
    <row r="589" ht="12.75">
      <c r="A589" s="138"/>
    </row>
    <row r="590" ht="12.75">
      <c r="A590" s="138"/>
    </row>
    <row r="591" ht="12.75">
      <c r="A591" s="138"/>
    </row>
    <row r="592" ht="12.75">
      <c r="A592" s="138"/>
    </row>
    <row r="593" ht="12.75">
      <c r="A593" s="138"/>
    </row>
    <row r="594" ht="12.75">
      <c r="A594" s="138"/>
    </row>
    <row r="595" ht="12.75">
      <c r="A595" s="138"/>
    </row>
    <row r="596" ht="12.75">
      <c r="A596" s="138"/>
    </row>
    <row r="597" ht="12.75">
      <c r="A597" s="138"/>
    </row>
    <row r="598" ht="12.75">
      <c r="A598" s="138"/>
    </row>
    <row r="599" ht="12.75">
      <c r="A599" s="138"/>
    </row>
    <row r="600" ht="12.75">
      <c r="A600" s="138"/>
    </row>
    <row r="601" ht="12.75">
      <c r="A601" s="138"/>
    </row>
    <row r="602" ht="12.75">
      <c r="A602" s="138"/>
    </row>
    <row r="603" ht="12.75">
      <c r="A603" s="138"/>
    </row>
    <row r="604" ht="12.75">
      <c r="A604" s="138"/>
    </row>
    <row r="605" ht="12.75">
      <c r="A605" s="138"/>
    </row>
    <row r="606" ht="12.75">
      <c r="A606" s="138"/>
    </row>
    <row r="607" ht="12.75">
      <c r="A607" s="138"/>
    </row>
    <row r="608" ht="12.75">
      <c r="A608" s="138"/>
    </row>
    <row r="609" ht="12.75">
      <c r="A609" s="138"/>
    </row>
    <row r="610" ht="12.75">
      <c r="A610" s="138"/>
    </row>
    <row r="611" ht="12.75">
      <c r="A611" s="138"/>
    </row>
    <row r="612" ht="12.75">
      <c r="A612" s="138"/>
    </row>
    <row r="613" ht="12.75">
      <c r="A613" s="138"/>
    </row>
    <row r="614" ht="12.75">
      <c r="A614" s="138"/>
    </row>
    <row r="615" ht="12.75">
      <c r="A615" s="138"/>
    </row>
    <row r="616" ht="12.75">
      <c r="A616" s="138"/>
    </row>
    <row r="617" ht="12.75">
      <c r="A617" s="138"/>
    </row>
    <row r="618" ht="12.75">
      <c r="A618" s="138"/>
    </row>
    <row r="619" ht="12.75">
      <c r="A619" s="138"/>
    </row>
    <row r="620" ht="12.75">
      <c r="A620" s="138"/>
    </row>
    <row r="621" ht="12.75">
      <c r="A621" s="138"/>
    </row>
    <row r="622" ht="12.75">
      <c r="A622" s="138"/>
    </row>
    <row r="623" ht="12.75">
      <c r="A623" s="138"/>
    </row>
    <row r="624" ht="12.75">
      <c r="A624" s="138"/>
    </row>
    <row r="625" ht="12.75">
      <c r="A625" s="138"/>
    </row>
    <row r="626" ht="12.75">
      <c r="A626" s="138"/>
    </row>
    <row r="627" ht="12.75">
      <c r="A627" s="138"/>
    </row>
    <row r="628" ht="12.75">
      <c r="A628" s="138"/>
    </row>
    <row r="629" ht="12.75">
      <c r="A629" s="138"/>
    </row>
    <row r="630" ht="12.75">
      <c r="A630" s="138"/>
    </row>
    <row r="631" ht="12.75">
      <c r="A631" s="138"/>
    </row>
    <row r="632" ht="12.75">
      <c r="A632" s="138"/>
    </row>
    <row r="633" ht="12.75">
      <c r="A633" s="138"/>
    </row>
    <row r="634" ht="12.75">
      <c r="A634" s="138"/>
    </row>
    <row r="635" ht="12.75">
      <c r="A635" s="138"/>
    </row>
    <row r="636" ht="12.75">
      <c r="A636" s="138"/>
    </row>
    <row r="637" ht="12.75">
      <c r="A637" s="138"/>
    </row>
    <row r="638" ht="12.75">
      <c r="A638" s="138"/>
    </row>
    <row r="639" ht="12.75">
      <c r="A639" s="138"/>
    </row>
    <row r="640" ht="12.75">
      <c r="A640" s="138"/>
    </row>
    <row r="641" ht="12.75">
      <c r="A641" s="138"/>
    </row>
    <row r="642" ht="12.75">
      <c r="A642" s="138"/>
    </row>
    <row r="643" ht="12.75">
      <c r="A643" s="138"/>
    </row>
    <row r="644" ht="12.75">
      <c r="A644" s="138"/>
    </row>
    <row r="645" ht="12.75">
      <c r="A645" s="138"/>
    </row>
    <row r="646" ht="12.75">
      <c r="A646" s="138"/>
    </row>
    <row r="647" ht="12.75">
      <c r="A647" s="138"/>
    </row>
    <row r="648" ht="12.75">
      <c r="A648" s="138"/>
    </row>
    <row r="649" ht="12.75">
      <c r="A649" s="138"/>
    </row>
    <row r="650" ht="12.75">
      <c r="A650" s="138"/>
    </row>
    <row r="651" ht="12.75">
      <c r="A651" s="138"/>
    </row>
    <row r="652" ht="12.75">
      <c r="A652" s="138"/>
    </row>
    <row r="653" ht="12.75">
      <c r="A653" s="138"/>
    </row>
    <row r="654" ht="12.75">
      <c r="A654" s="138"/>
    </row>
    <row r="655" ht="12.75">
      <c r="A655" s="138"/>
    </row>
    <row r="656" ht="12.75">
      <c r="A656" s="138"/>
    </row>
    <row r="657" ht="12.75">
      <c r="A657" s="138"/>
    </row>
    <row r="658" ht="12.75">
      <c r="A658" s="138"/>
    </row>
    <row r="659" ht="12.75">
      <c r="A659" s="138"/>
    </row>
    <row r="660" ht="12.75">
      <c r="A660" s="138"/>
    </row>
    <row r="661" ht="12.75">
      <c r="A661" s="138"/>
    </row>
    <row r="662" ht="12.75">
      <c r="A662" s="138"/>
    </row>
    <row r="663" ht="12.75">
      <c r="A663" s="138"/>
    </row>
    <row r="664" ht="12.75">
      <c r="A664" s="138"/>
    </row>
    <row r="665" ht="12.75">
      <c r="A665" s="138"/>
    </row>
    <row r="666" ht="12.75">
      <c r="A666" s="138"/>
    </row>
    <row r="667" ht="12.75">
      <c r="A667" s="138"/>
    </row>
    <row r="668" ht="12.75">
      <c r="A668" s="138"/>
    </row>
    <row r="669" ht="12.75">
      <c r="A669" s="138"/>
    </row>
    <row r="670" ht="12.75">
      <c r="A670" s="138"/>
    </row>
    <row r="671" ht="12.75">
      <c r="A671" s="138"/>
    </row>
    <row r="672" ht="12.75">
      <c r="A672" s="138"/>
    </row>
    <row r="673" ht="12.75">
      <c r="A673" s="138"/>
    </row>
    <row r="674" ht="12.75">
      <c r="A674" s="138"/>
    </row>
    <row r="675" ht="12.75">
      <c r="A675" s="138"/>
    </row>
    <row r="676" ht="12.75">
      <c r="A676" s="138"/>
    </row>
    <row r="677" ht="12.75">
      <c r="A677" s="138"/>
    </row>
    <row r="678" ht="12.75">
      <c r="A678" s="138"/>
    </row>
    <row r="679" ht="12.75">
      <c r="A679" s="138"/>
    </row>
    <row r="680" ht="12.75">
      <c r="A680" s="138"/>
    </row>
    <row r="681" ht="12.75">
      <c r="A681" s="138"/>
    </row>
    <row r="682" ht="12.75">
      <c r="A682" s="138"/>
    </row>
    <row r="683" ht="12.75">
      <c r="A683" s="138"/>
    </row>
    <row r="684" ht="12.75">
      <c r="A684" s="138"/>
    </row>
    <row r="685" ht="12.75">
      <c r="A685" s="138"/>
    </row>
    <row r="686" ht="12.75">
      <c r="A686" s="138"/>
    </row>
    <row r="687" ht="12.75">
      <c r="A687" s="138"/>
    </row>
    <row r="688" ht="12.75">
      <c r="A688" s="138"/>
    </row>
    <row r="689" ht="12.75">
      <c r="A689" s="138"/>
    </row>
    <row r="690" ht="12.75">
      <c r="A690" s="138"/>
    </row>
    <row r="691" ht="12.75">
      <c r="A691" s="138"/>
    </row>
    <row r="692" ht="12.75">
      <c r="A692" s="138"/>
    </row>
    <row r="693" ht="12.75">
      <c r="A693" s="138"/>
    </row>
    <row r="694" ht="12.75">
      <c r="A694" s="138"/>
    </row>
    <row r="695" ht="12.75">
      <c r="A695" s="138"/>
    </row>
    <row r="696" ht="12.75">
      <c r="A696" s="138"/>
    </row>
    <row r="697" ht="12.75">
      <c r="A697" s="138"/>
    </row>
    <row r="698" ht="12.75">
      <c r="A698" s="138"/>
    </row>
    <row r="699" ht="12.75">
      <c r="A699" s="138"/>
    </row>
    <row r="700" ht="12.75">
      <c r="A700" s="138"/>
    </row>
    <row r="701" ht="12.75">
      <c r="A701" s="138"/>
    </row>
    <row r="702" ht="12.75">
      <c r="A702" s="138"/>
    </row>
    <row r="703" ht="12.75">
      <c r="A703" s="138"/>
    </row>
    <row r="704" ht="12.75">
      <c r="A704" s="138"/>
    </row>
    <row r="705" ht="12.75">
      <c r="A705" s="138"/>
    </row>
    <row r="706" ht="12.75">
      <c r="A706" s="138"/>
    </row>
    <row r="707" ht="12.75">
      <c r="A707" s="138"/>
    </row>
    <row r="708" ht="12.75">
      <c r="A708" s="138"/>
    </row>
    <row r="709" ht="12.75">
      <c r="A709" s="138"/>
    </row>
    <row r="710" ht="12.75">
      <c r="A710" s="138"/>
    </row>
    <row r="711" ht="12.75">
      <c r="A711" s="138"/>
    </row>
    <row r="712" ht="12.75">
      <c r="A712" s="138"/>
    </row>
    <row r="713" ht="12.75">
      <c r="A713" s="138"/>
    </row>
    <row r="714" ht="12.75">
      <c r="A714" s="138"/>
    </row>
    <row r="715" ht="12.75">
      <c r="A715" s="138"/>
    </row>
    <row r="716" ht="12.75">
      <c r="A716" s="138"/>
    </row>
    <row r="717" ht="12.75">
      <c r="A717" s="138"/>
    </row>
    <row r="718" ht="12.75">
      <c r="A718" s="138"/>
    </row>
    <row r="719" ht="12.75">
      <c r="A719" s="138"/>
    </row>
    <row r="720" ht="12.75">
      <c r="A720" s="138"/>
    </row>
    <row r="721" ht="12.75">
      <c r="A721" s="138"/>
    </row>
    <row r="722" ht="12.75">
      <c r="A722" s="138"/>
    </row>
    <row r="723" ht="12.75">
      <c r="A723" s="138"/>
    </row>
    <row r="724" ht="12.75">
      <c r="A724" s="138"/>
    </row>
    <row r="725" ht="12.75">
      <c r="A725" s="138"/>
    </row>
    <row r="726" ht="12.75">
      <c r="A726" s="138"/>
    </row>
    <row r="727" ht="12.75">
      <c r="A727" s="138"/>
    </row>
    <row r="728" ht="12.75">
      <c r="A728" s="138"/>
    </row>
    <row r="729" ht="12.75">
      <c r="A729" s="138"/>
    </row>
    <row r="730" ht="12.75">
      <c r="A730" s="138"/>
    </row>
    <row r="731" ht="12.75">
      <c r="A731" s="138"/>
    </row>
    <row r="732" ht="12.75">
      <c r="A732" s="138"/>
    </row>
    <row r="733" ht="12.75">
      <c r="A733" s="138"/>
    </row>
    <row r="734" ht="12.75">
      <c r="A734" s="138"/>
    </row>
    <row r="735" ht="12.75">
      <c r="A735" s="138"/>
    </row>
    <row r="736" ht="12.75">
      <c r="A736" s="138"/>
    </row>
    <row r="737" ht="12.75">
      <c r="A737" s="138"/>
    </row>
    <row r="738" ht="12.75">
      <c r="A738" s="138"/>
    </row>
    <row r="739" ht="12.75">
      <c r="A739" s="138"/>
    </row>
    <row r="740" ht="12.75">
      <c r="A740" s="138"/>
    </row>
    <row r="741" ht="12.75">
      <c r="A741" s="138"/>
    </row>
    <row r="742" ht="12.75">
      <c r="A742" s="138"/>
    </row>
    <row r="743" ht="12.75">
      <c r="A743" s="138"/>
    </row>
    <row r="744" ht="12.75">
      <c r="A744" s="138"/>
    </row>
    <row r="745" ht="12.75">
      <c r="A745" s="138"/>
    </row>
    <row r="746" ht="12.75">
      <c r="A746" s="138"/>
    </row>
    <row r="747" ht="12.75">
      <c r="A747" s="138"/>
    </row>
    <row r="748" ht="12.75">
      <c r="A748" s="138"/>
    </row>
    <row r="749" ht="12.75">
      <c r="A749" s="138"/>
    </row>
    <row r="750" ht="12.75">
      <c r="A750" s="138"/>
    </row>
    <row r="751" ht="12.75">
      <c r="A751" s="138"/>
    </row>
    <row r="752" ht="12.75">
      <c r="A752" s="138"/>
    </row>
    <row r="753" ht="12.75">
      <c r="A753" s="138"/>
    </row>
    <row r="754" ht="12.75">
      <c r="A754" s="138"/>
    </row>
    <row r="755" ht="12.75">
      <c r="A755" s="138"/>
    </row>
    <row r="756" ht="12.75">
      <c r="A756" s="138"/>
    </row>
    <row r="757" ht="12.75">
      <c r="A757" s="138"/>
    </row>
    <row r="758" ht="12.75">
      <c r="A758" s="138"/>
    </row>
    <row r="759" ht="12.75">
      <c r="A759" s="138"/>
    </row>
    <row r="760" ht="12.75">
      <c r="A760" s="138"/>
    </row>
    <row r="761" ht="12.75">
      <c r="A761" s="138"/>
    </row>
    <row r="762" ht="12.75">
      <c r="A762" s="138"/>
    </row>
    <row r="763" ht="12.75">
      <c r="A763" s="138"/>
    </row>
    <row r="764" ht="12.75">
      <c r="A764" s="138"/>
    </row>
    <row r="765" ht="12.75">
      <c r="A765" s="138"/>
    </row>
    <row r="766" ht="12.75">
      <c r="A766" s="138"/>
    </row>
    <row r="767" ht="12.75">
      <c r="A767" s="138"/>
    </row>
    <row r="768" ht="12.75">
      <c r="A768" s="138"/>
    </row>
    <row r="769" ht="12.75">
      <c r="A769" s="138"/>
    </row>
    <row r="770" ht="12.75">
      <c r="A770" s="138"/>
    </row>
    <row r="771" ht="12.75">
      <c r="A771" s="138"/>
    </row>
    <row r="772" ht="12.75">
      <c r="A772" s="138"/>
    </row>
    <row r="773" ht="12.75">
      <c r="A773" s="138"/>
    </row>
    <row r="774" ht="12.75">
      <c r="A774" s="138"/>
    </row>
    <row r="775" ht="12.75">
      <c r="A775" s="138"/>
    </row>
    <row r="776" ht="12.75">
      <c r="A776" s="138"/>
    </row>
    <row r="777" ht="12.75">
      <c r="A777" s="138"/>
    </row>
    <row r="778" ht="12.75">
      <c r="A778" s="138"/>
    </row>
    <row r="779" ht="12.75">
      <c r="A779" s="138"/>
    </row>
    <row r="780" ht="12.75">
      <c r="A780" s="138"/>
    </row>
    <row r="781" ht="12.75">
      <c r="A781" s="138"/>
    </row>
    <row r="782" ht="12.75">
      <c r="A782" s="138"/>
    </row>
    <row r="783" ht="12.75">
      <c r="A783" s="140"/>
    </row>
    <row r="784" ht="12.75">
      <c r="A784" s="140"/>
    </row>
    <row r="785" ht="12.75">
      <c r="A785" s="140"/>
    </row>
    <row r="786" ht="12.75">
      <c r="A786" s="140"/>
    </row>
    <row r="787" ht="12.75">
      <c r="A787" s="140"/>
    </row>
    <row r="788" ht="12.75">
      <c r="A788" s="140"/>
    </row>
    <row r="789" ht="12.75">
      <c r="A789" s="140"/>
    </row>
    <row r="790" ht="12.75">
      <c r="A790" s="140"/>
    </row>
    <row r="791" ht="12.75">
      <c r="A791" s="140"/>
    </row>
    <row r="792" ht="12.75">
      <c r="A792" s="140"/>
    </row>
    <row r="793" ht="12.75">
      <c r="A793" s="140"/>
    </row>
    <row r="794" ht="12.75">
      <c r="A794" s="140"/>
    </row>
    <row r="795" ht="12.75">
      <c r="A795" s="140"/>
    </row>
    <row r="796" ht="12.75">
      <c r="A796" s="140"/>
    </row>
    <row r="797" ht="12.75">
      <c r="A797" s="140"/>
    </row>
    <row r="798" ht="12.75">
      <c r="A798" s="140"/>
    </row>
    <row r="799" ht="12.75">
      <c r="A799" s="140"/>
    </row>
    <row r="800" ht="12.75">
      <c r="A800" s="140"/>
    </row>
    <row r="801" ht="12.75">
      <c r="A801" s="140"/>
    </row>
    <row r="802" ht="12.75">
      <c r="A802" s="140"/>
    </row>
    <row r="803" ht="12.75">
      <c r="A803" s="140"/>
    </row>
    <row r="804" ht="12.75">
      <c r="A804" s="140"/>
    </row>
    <row r="805" ht="12.75">
      <c r="A805" s="140"/>
    </row>
    <row r="806" ht="12.75">
      <c r="A806" s="140"/>
    </row>
    <row r="807" ht="12.75">
      <c r="A807" s="140"/>
    </row>
    <row r="808" ht="12.75">
      <c r="A808" s="140"/>
    </row>
    <row r="809" ht="12.75">
      <c r="A809" s="140"/>
    </row>
    <row r="810" ht="12.75">
      <c r="A810" s="140"/>
    </row>
    <row r="811" ht="12.75">
      <c r="A811" s="140"/>
    </row>
    <row r="812" ht="12.75">
      <c r="A812" s="140"/>
    </row>
    <row r="813" ht="12.75">
      <c r="A813" s="140"/>
    </row>
    <row r="814" ht="12.75">
      <c r="A814" s="140"/>
    </row>
    <row r="815" ht="12.75">
      <c r="A815" s="140"/>
    </row>
    <row r="816" ht="12.75">
      <c r="A816" s="140"/>
    </row>
    <row r="817" ht="12.75">
      <c r="A817" s="140"/>
    </row>
    <row r="818" ht="12.75">
      <c r="A818" s="140"/>
    </row>
    <row r="819" ht="12.75">
      <c r="A819" s="140"/>
    </row>
    <row r="820" ht="12.75">
      <c r="A820" s="140"/>
    </row>
    <row r="821" ht="12.75">
      <c r="A821" s="140"/>
    </row>
    <row r="822" ht="12.75">
      <c r="A822" s="140"/>
    </row>
    <row r="823" ht="12.75">
      <c r="A823" s="140"/>
    </row>
    <row r="824" ht="12.75">
      <c r="A824" s="140"/>
    </row>
    <row r="825" ht="12.75">
      <c r="A825" s="140"/>
    </row>
    <row r="826" ht="12.75">
      <c r="A826" s="140"/>
    </row>
    <row r="827" ht="12.75">
      <c r="A827" s="140"/>
    </row>
    <row r="828" ht="12.75">
      <c r="A828" s="140"/>
    </row>
    <row r="829" ht="12.75">
      <c r="A829" s="140"/>
    </row>
    <row r="830" ht="12.75">
      <c r="A830" s="140"/>
    </row>
    <row r="831" ht="12.75">
      <c r="A831" s="140"/>
    </row>
    <row r="832" ht="12.75">
      <c r="A832" s="140"/>
    </row>
    <row r="833" ht="12.75">
      <c r="A833" s="140"/>
    </row>
    <row r="834" ht="12.75">
      <c r="A834" s="140"/>
    </row>
    <row r="835" ht="12.75">
      <c r="A835" s="140"/>
    </row>
    <row r="836" ht="12.75">
      <c r="A836" s="140"/>
    </row>
    <row r="837" ht="12.75">
      <c r="A837" s="140"/>
    </row>
    <row r="838" ht="12.75">
      <c r="A838" s="140"/>
    </row>
    <row r="839" ht="12.75">
      <c r="A839" s="140"/>
    </row>
    <row r="840" ht="12.75">
      <c r="A840" s="140"/>
    </row>
    <row r="841" ht="12.75">
      <c r="A841" s="140"/>
    </row>
    <row r="842" ht="12.75">
      <c r="A842" s="140"/>
    </row>
    <row r="843" ht="12.75">
      <c r="A843" s="140"/>
    </row>
    <row r="844" ht="12.75">
      <c r="A844" s="140"/>
    </row>
    <row r="845" ht="12.75">
      <c r="A845" s="140"/>
    </row>
    <row r="846" ht="12.75">
      <c r="A846" s="140"/>
    </row>
    <row r="847" ht="12.75">
      <c r="A847" s="140"/>
    </row>
    <row r="848" ht="12.75">
      <c r="A848" s="140"/>
    </row>
    <row r="849" ht="12.75">
      <c r="A849" s="140"/>
    </row>
    <row r="850" ht="12.75">
      <c r="A850" s="140"/>
    </row>
    <row r="851" ht="12.75">
      <c r="A851" s="140"/>
    </row>
    <row r="852" ht="12.75">
      <c r="A852" s="140"/>
    </row>
    <row r="853" ht="12.75">
      <c r="A853" s="140"/>
    </row>
    <row r="854" ht="12.75">
      <c r="A854" s="140"/>
    </row>
    <row r="855" ht="12.75">
      <c r="A855" s="140"/>
    </row>
    <row r="856" ht="12.75">
      <c r="A856" s="140"/>
    </row>
    <row r="857" ht="12.75">
      <c r="A857" s="140"/>
    </row>
    <row r="858" ht="12.75">
      <c r="A858" s="140"/>
    </row>
    <row r="859" ht="12.75">
      <c r="A859" s="140"/>
    </row>
    <row r="860" ht="12.75">
      <c r="A860" s="140"/>
    </row>
    <row r="861" ht="12.75">
      <c r="A861" s="140"/>
    </row>
    <row r="862" ht="12.75">
      <c r="A862" s="140"/>
    </row>
    <row r="863" ht="12.75">
      <c r="A863" s="140"/>
    </row>
    <row r="864" ht="12.75">
      <c r="A864" s="140"/>
    </row>
    <row r="865" ht="12.75">
      <c r="A865" s="140"/>
    </row>
    <row r="866" ht="12.75">
      <c r="A866" s="140"/>
    </row>
    <row r="867" ht="12.75">
      <c r="A867" s="140"/>
    </row>
    <row r="868" ht="12.75">
      <c r="A868" s="140"/>
    </row>
    <row r="869" ht="12.75">
      <c r="A869" s="140"/>
    </row>
    <row r="870" ht="12.75">
      <c r="A870" s="140"/>
    </row>
    <row r="871" ht="12.75">
      <c r="A871" s="140"/>
    </row>
    <row r="872" ht="12.75">
      <c r="A872" s="140"/>
    </row>
    <row r="873" ht="12.75">
      <c r="A873" s="140"/>
    </row>
    <row r="874" ht="12.75">
      <c r="A874" s="140"/>
    </row>
    <row r="875" ht="12.75">
      <c r="A875" s="140"/>
    </row>
    <row r="876" ht="12.75">
      <c r="A876" s="140"/>
    </row>
    <row r="877" ht="12.75">
      <c r="A877" s="140"/>
    </row>
    <row r="878" ht="12.75">
      <c r="A878" s="140"/>
    </row>
    <row r="879" ht="12.75">
      <c r="A879" s="140"/>
    </row>
    <row r="880" ht="12.75">
      <c r="A880" s="140"/>
    </row>
    <row r="881" ht="12.75">
      <c r="A881" s="140"/>
    </row>
    <row r="882" ht="12.75">
      <c r="A882" s="140"/>
    </row>
    <row r="883" ht="12.75">
      <c r="A883" s="140"/>
    </row>
    <row r="884" ht="12.75">
      <c r="A884" s="140"/>
    </row>
    <row r="885" ht="12.75">
      <c r="A885" s="140"/>
    </row>
    <row r="886" ht="12.75">
      <c r="A886" s="140"/>
    </row>
    <row r="887" ht="12.75">
      <c r="A887" s="140"/>
    </row>
    <row r="888" ht="12.75">
      <c r="A888" s="140"/>
    </row>
    <row r="889" ht="12.75">
      <c r="A889" s="140"/>
    </row>
    <row r="890" ht="12.75">
      <c r="A890" s="140"/>
    </row>
    <row r="891" ht="12.75">
      <c r="A891" s="140"/>
    </row>
    <row r="892" ht="12.75">
      <c r="A892" s="140"/>
    </row>
    <row r="893" ht="12.75">
      <c r="A893" s="140"/>
    </row>
    <row r="894" ht="12.75">
      <c r="A894" s="140"/>
    </row>
    <row r="895" ht="12.75">
      <c r="A895" s="140"/>
    </row>
    <row r="896" ht="12.75">
      <c r="A896" s="140"/>
    </row>
    <row r="897" ht="12.75">
      <c r="A897" s="140"/>
    </row>
    <row r="898" ht="12.75">
      <c r="A898" s="140"/>
    </row>
    <row r="899" ht="12.75">
      <c r="A899" s="140"/>
    </row>
    <row r="900" ht="12.75">
      <c r="A900" s="140"/>
    </row>
    <row r="901" ht="12.75">
      <c r="A901" s="140"/>
    </row>
    <row r="902" ht="12.75">
      <c r="A902" s="140"/>
    </row>
    <row r="903" ht="12.75">
      <c r="A903" s="140"/>
    </row>
    <row r="904" ht="12.75">
      <c r="A904" s="140"/>
    </row>
    <row r="905" ht="12.75">
      <c r="A905" s="140"/>
    </row>
    <row r="906" ht="12.75">
      <c r="A906" s="140"/>
    </row>
    <row r="907" ht="12.75">
      <c r="A907" s="140"/>
    </row>
    <row r="908" ht="12.75">
      <c r="A908" s="140"/>
    </row>
    <row r="909" ht="12.75">
      <c r="A909" s="140"/>
    </row>
    <row r="910" ht="12.75">
      <c r="A910" s="140"/>
    </row>
    <row r="911" ht="12.75">
      <c r="A911" s="140"/>
    </row>
    <row r="912" ht="12.75">
      <c r="A912" s="140"/>
    </row>
    <row r="913" ht="12.75">
      <c r="A913" s="140"/>
    </row>
    <row r="914" ht="12.75">
      <c r="A914" s="140"/>
    </row>
    <row r="915" ht="12.75">
      <c r="A915" s="140"/>
    </row>
    <row r="916" ht="12.75">
      <c r="A916" s="140"/>
    </row>
    <row r="917" ht="12.75">
      <c r="A917" s="140"/>
    </row>
    <row r="918" ht="12.75">
      <c r="A918" s="140"/>
    </row>
    <row r="919" ht="12.75">
      <c r="A919" s="140"/>
    </row>
    <row r="920" ht="12.75">
      <c r="A920" s="140"/>
    </row>
    <row r="921" ht="12.75">
      <c r="A921" s="138"/>
    </row>
    <row r="922" ht="12.75">
      <c r="A922" s="138"/>
    </row>
    <row r="923" ht="12.75">
      <c r="A923" s="138"/>
    </row>
    <row r="924" ht="12.75">
      <c r="A924" s="138"/>
    </row>
    <row r="925" ht="12.75">
      <c r="A925" s="138"/>
    </row>
    <row r="926" ht="12.75">
      <c r="A926" s="138"/>
    </row>
    <row r="927" ht="12.75">
      <c r="A927" s="138"/>
    </row>
    <row r="928" ht="12.75">
      <c r="A928" s="138"/>
    </row>
    <row r="929" ht="12.75">
      <c r="A929" s="138"/>
    </row>
    <row r="930" ht="12.75">
      <c r="A930" s="138"/>
    </row>
    <row r="931" ht="12.75">
      <c r="A931" s="138"/>
    </row>
    <row r="932" ht="12.75">
      <c r="A932" s="138"/>
    </row>
    <row r="933" ht="12.75">
      <c r="A933" s="138"/>
    </row>
    <row r="934" ht="12.75">
      <c r="A934" s="138"/>
    </row>
    <row r="935" ht="12.75">
      <c r="A935" s="138"/>
    </row>
    <row r="936" ht="12.75">
      <c r="A936" s="138"/>
    </row>
    <row r="937" ht="12.75">
      <c r="A937" s="138"/>
    </row>
    <row r="938" ht="12.75">
      <c r="A938" s="138"/>
    </row>
    <row r="939" ht="12.75">
      <c r="A939" s="138"/>
    </row>
    <row r="940" ht="12.75">
      <c r="A940" s="138"/>
    </row>
    <row r="941" ht="12.75">
      <c r="A941" s="138"/>
    </row>
    <row r="942" ht="12.75">
      <c r="A942" s="138"/>
    </row>
    <row r="943" ht="12.75">
      <c r="A943" s="138"/>
    </row>
    <row r="944" ht="12.75">
      <c r="A944" s="138"/>
    </row>
    <row r="945" ht="12.75">
      <c r="A945" s="138"/>
    </row>
    <row r="946" ht="12.75">
      <c r="A946" s="138"/>
    </row>
    <row r="947" ht="12.75">
      <c r="A947" s="138"/>
    </row>
    <row r="948" ht="12.75">
      <c r="A948" s="138"/>
    </row>
    <row r="949" ht="12.75">
      <c r="A949" s="138"/>
    </row>
    <row r="950" ht="12.75">
      <c r="A950" s="138"/>
    </row>
    <row r="951" ht="12.75">
      <c r="A951" s="138"/>
    </row>
    <row r="952" ht="12.75">
      <c r="A952" s="138"/>
    </row>
    <row r="953" ht="12.75">
      <c r="A953" s="138"/>
    </row>
    <row r="954" ht="12.75">
      <c r="A954" s="138"/>
    </row>
    <row r="955" ht="12.75">
      <c r="A955" s="138"/>
    </row>
    <row r="956" ht="12.75">
      <c r="A956" s="138"/>
    </row>
    <row r="957" ht="12.75">
      <c r="A957" s="138"/>
    </row>
    <row r="958" ht="12.75">
      <c r="A958" s="138"/>
    </row>
    <row r="959" ht="12.75">
      <c r="A959" s="138"/>
    </row>
    <row r="960" ht="12.75">
      <c r="A960" s="138"/>
    </row>
    <row r="961" ht="12.75">
      <c r="A961" s="138"/>
    </row>
    <row r="962" ht="12.75">
      <c r="A962" s="138"/>
    </row>
    <row r="963" ht="12.75">
      <c r="A963" s="138"/>
    </row>
    <row r="964" ht="12.75">
      <c r="A964" s="138"/>
    </row>
    <row r="965" ht="12.75">
      <c r="A965" s="138"/>
    </row>
    <row r="966" ht="12.75">
      <c r="A966" s="138"/>
    </row>
    <row r="967" ht="12.75">
      <c r="A967" s="138"/>
    </row>
    <row r="968" ht="12.75">
      <c r="A968" s="138"/>
    </row>
    <row r="969" ht="12.75">
      <c r="A969" s="138"/>
    </row>
    <row r="970" ht="12.75">
      <c r="A970" s="138"/>
    </row>
    <row r="971" ht="12.75">
      <c r="A971" s="138"/>
    </row>
    <row r="972" ht="12.75">
      <c r="A972" s="138"/>
    </row>
    <row r="973" ht="12.75">
      <c r="A973" s="138"/>
    </row>
    <row r="974" ht="12.75">
      <c r="A974" s="138"/>
    </row>
    <row r="975" ht="12.75">
      <c r="A975" s="138"/>
    </row>
    <row r="976" ht="12.75">
      <c r="A976" s="138"/>
    </row>
    <row r="977" ht="12.75">
      <c r="A977" s="138"/>
    </row>
    <row r="978" ht="12.75">
      <c r="A978" s="138"/>
    </row>
    <row r="979" ht="12.75">
      <c r="A979" s="138"/>
    </row>
    <row r="980" ht="12.75">
      <c r="A980" s="138"/>
    </row>
    <row r="981" ht="12.75">
      <c r="A981" s="138"/>
    </row>
    <row r="982" ht="12.75">
      <c r="A982" s="138"/>
    </row>
    <row r="983" ht="12.75">
      <c r="A983" s="138"/>
    </row>
    <row r="984" ht="12.75">
      <c r="A984" s="138"/>
    </row>
    <row r="985" ht="12.75">
      <c r="A985" s="138"/>
    </row>
    <row r="986" ht="12.75">
      <c r="A986" s="138"/>
    </row>
    <row r="987" ht="12.75">
      <c r="A987" s="138"/>
    </row>
    <row r="988" ht="12.75">
      <c r="A988" s="138"/>
    </row>
    <row r="989" ht="12.75">
      <c r="A989" s="138"/>
    </row>
    <row r="990" ht="12.75">
      <c r="A990" s="138"/>
    </row>
    <row r="991" ht="12.75">
      <c r="A991" s="138"/>
    </row>
    <row r="992" ht="12.75">
      <c r="A992" s="138"/>
    </row>
    <row r="993" ht="12.75">
      <c r="A993" s="138"/>
    </row>
    <row r="994" ht="12.75">
      <c r="A994" s="138"/>
    </row>
    <row r="995" ht="12.75">
      <c r="A995" s="138"/>
    </row>
    <row r="996" ht="12.75">
      <c r="A996" s="138"/>
    </row>
    <row r="997" ht="12.75">
      <c r="A997" s="138"/>
    </row>
    <row r="998" ht="12.75">
      <c r="A998" s="138"/>
    </row>
    <row r="999" ht="12.75">
      <c r="A999" s="138"/>
    </row>
    <row r="1000" ht="12.75">
      <c r="A1000" s="138"/>
    </row>
    <row r="1001" ht="12.75">
      <c r="A1001" s="138"/>
    </row>
    <row r="1002" ht="12.75">
      <c r="A1002" s="138"/>
    </row>
    <row r="1003" ht="12.75">
      <c r="A1003" s="138"/>
    </row>
    <row r="1004" ht="12.75">
      <c r="A1004" s="138"/>
    </row>
    <row r="1005" ht="12.75">
      <c r="A1005" s="138"/>
    </row>
    <row r="1006" ht="12.75">
      <c r="A1006" s="138"/>
    </row>
    <row r="1007" ht="12.75">
      <c r="A1007" s="138"/>
    </row>
    <row r="1008" ht="12.75">
      <c r="A1008" s="138"/>
    </row>
    <row r="1009" ht="12.75">
      <c r="A1009" s="138"/>
    </row>
    <row r="1010" ht="12.75">
      <c r="A1010" s="138"/>
    </row>
    <row r="1011" ht="12.75">
      <c r="A1011" s="138"/>
    </row>
    <row r="1012" ht="12.75">
      <c r="A1012" s="138"/>
    </row>
    <row r="1013" ht="12.75">
      <c r="A1013" s="138"/>
    </row>
    <row r="1014" ht="12.75">
      <c r="A1014" s="138"/>
    </row>
    <row r="1015" ht="12.75">
      <c r="A1015" s="139"/>
    </row>
    <row r="1016" ht="12.75">
      <c r="A1016" s="139"/>
    </row>
    <row r="1017" ht="12.75">
      <c r="A1017" s="139"/>
    </row>
    <row r="1018" ht="12.75">
      <c r="A1018" s="139"/>
    </row>
    <row r="1019" ht="12.75">
      <c r="A1019" s="139"/>
    </row>
    <row r="1020" ht="12.75">
      <c r="A1020" s="139"/>
    </row>
    <row r="1021" ht="12.75">
      <c r="A1021" s="138"/>
    </row>
    <row r="1022" ht="12.75">
      <c r="A1022" s="139"/>
    </row>
    <row r="1023" ht="12.75">
      <c r="A1023" s="139"/>
    </row>
    <row r="1024" ht="12.75">
      <c r="A1024" s="139"/>
    </row>
    <row r="1025" ht="12.75">
      <c r="A1025" s="139"/>
    </row>
    <row r="1026" ht="12.75">
      <c r="A1026" s="139"/>
    </row>
    <row r="1027" ht="12.75">
      <c r="A1027" s="139"/>
    </row>
    <row r="1028" ht="12.75">
      <c r="A1028" s="139"/>
    </row>
    <row r="1029" ht="12.75">
      <c r="A1029" s="139"/>
    </row>
    <row r="1030" ht="12.75">
      <c r="A1030" s="138"/>
    </row>
    <row r="1031" ht="12.75">
      <c r="A1031" s="139"/>
    </row>
    <row r="1032" ht="12.75">
      <c r="A1032" s="139"/>
    </row>
    <row r="1033" ht="12.75">
      <c r="A1033" s="139"/>
    </row>
    <row r="1034" ht="12.75">
      <c r="A1034" s="139"/>
    </row>
    <row r="1035" ht="12.75">
      <c r="A1035" s="139"/>
    </row>
    <row r="1036" ht="12.75">
      <c r="A1036" s="139"/>
    </row>
    <row r="1037" ht="12.75">
      <c r="A1037" s="139"/>
    </row>
    <row r="1038" ht="12.75">
      <c r="A1038" s="139"/>
    </row>
    <row r="1039" ht="12.75">
      <c r="A1039" s="139"/>
    </row>
    <row r="1040" ht="12.75">
      <c r="A1040" s="139"/>
    </row>
    <row r="1041" ht="12.75">
      <c r="A1041" s="139"/>
    </row>
    <row r="1042" ht="12.75">
      <c r="A1042" s="139"/>
    </row>
    <row r="1043" ht="12.75">
      <c r="A1043" s="139"/>
    </row>
    <row r="1044" ht="12.75">
      <c r="A1044" s="139"/>
    </row>
    <row r="1045" ht="12.75">
      <c r="A1045" s="139"/>
    </row>
    <row r="1046" ht="12.75">
      <c r="A1046" s="139"/>
    </row>
    <row r="1047" ht="12.75">
      <c r="A1047" s="139"/>
    </row>
    <row r="1048" ht="12.75">
      <c r="A1048" s="139"/>
    </row>
    <row r="1049" ht="12.75">
      <c r="A1049" s="139"/>
    </row>
    <row r="1050" ht="12.75">
      <c r="A1050" s="138"/>
    </row>
    <row r="1051" ht="12.75">
      <c r="A1051" s="139"/>
    </row>
    <row r="1052" ht="12.75">
      <c r="A1052" s="138"/>
    </row>
    <row r="1053" ht="12.75">
      <c r="A1053" s="139"/>
    </row>
    <row r="1054" ht="12.75">
      <c r="A1054" s="139"/>
    </row>
    <row r="1055" ht="12.75">
      <c r="A1055" s="139"/>
    </row>
    <row r="1056" ht="12.75">
      <c r="A1056" s="139"/>
    </row>
    <row r="1057" ht="12.75">
      <c r="A1057" s="139"/>
    </row>
    <row r="1058" ht="12.75">
      <c r="A1058" s="139"/>
    </row>
    <row r="1059" ht="12.75">
      <c r="A1059" s="138"/>
    </row>
    <row r="1060" ht="12.75">
      <c r="A1060" s="139"/>
    </row>
    <row r="1061" ht="12.75">
      <c r="A1061" s="139"/>
    </row>
    <row r="1062" ht="12.75">
      <c r="A1062" s="139"/>
    </row>
    <row r="1063" ht="12.75">
      <c r="A1063" s="139"/>
    </row>
    <row r="1064" ht="12.75">
      <c r="A1064" s="138"/>
    </row>
    <row r="1065" ht="12.75">
      <c r="A1065" s="139"/>
    </row>
    <row r="1066" ht="12.75">
      <c r="A1066" s="139"/>
    </row>
    <row r="1067" ht="12.75">
      <c r="A1067" s="139"/>
    </row>
    <row r="1068" ht="12.75">
      <c r="A1068" s="139"/>
    </row>
    <row r="1069" ht="12.75">
      <c r="A1069" s="139"/>
    </row>
    <row r="1070" ht="12.75">
      <c r="A1070" s="139"/>
    </row>
    <row r="1071" ht="12.75">
      <c r="A1071" s="138"/>
    </row>
    <row r="1072" ht="12.75">
      <c r="A1072" s="138"/>
    </row>
    <row r="1073" ht="12.75">
      <c r="A1073" s="138"/>
    </row>
    <row r="1074" ht="12.75">
      <c r="A1074" s="138"/>
    </row>
    <row r="1075" ht="12.75">
      <c r="A1075" s="139"/>
    </row>
    <row r="1076" ht="12.75">
      <c r="A1076" s="139"/>
    </row>
    <row r="1077" ht="12.75">
      <c r="A1077" s="139"/>
    </row>
    <row r="1078" ht="12.75">
      <c r="A1078" s="139"/>
    </row>
    <row r="1079" ht="12.75">
      <c r="A1079" s="139"/>
    </row>
    <row r="1080" ht="12.75">
      <c r="A1080" s="139"/>
    </row>
    <row r="1081" ht="12.75">
      <c r="A1081" s="139"/>
    </row>
    <row r="1082" ht="12.75">
      <c r="A1082" s="139"/>
    </row>
    <row r="1083" ht="12.75">
      <c r="A1083" s="138"/>
    </row>
    <row r="1084" ht="12.75">
      <c r="A1084" s="139"/>
    </row>
    <row r="1085" ht="12.75">
      <c r="A1085" s="139"/>
    </row>
    <row r="1086" ht="12.75">
      <c r="A1086" s="139"/>
    </row>
    <row r="1087" ht="12.75">
      <c r="A1087" s="138"/>
    </row>
    <row r="1088" ht="12.75">
      <c r="A1088" s="139"/>
    </row>
    <row r="1089" ht="12.75">
      <c r="A1089" s="139"/>
    </row>
    <row r="1090" ht="12.75">
      <c r="A1090" s="139"/>
    </row>
    <row r="1091" ht="12.75">
      <c r="A1091" s="139"/>
    </row>
    <row r="1092" ht="12.75">
      <c r="A1092" s="139"/>
    </row>
    <row r="1093" ht="12.75">
      <c r="A1093" s="139"/>
    </row>
    <row r="1094" ht="12.75">
      <c r="A1094" s="138"/>
    </row>
    <row r="1095" ht="12.75">
      <c r="A1095" s="138"/>
    </row>
    <row r="1096" ht="12.75">
      <c r="A1096" s="139"/>
    </row>
    <row r="1097" ht="12.75">
      <c r="A1097" s="139"/>
    </row>
    <row r="1098" ht="12.75">
      <c r="A1098" s="138"/>
    </row>
    <row r="1099" ht="12.75">
      <c r="A1099" s="139"/>
    </row>
    <row r="1100" ht="12.75">
      <c r="A1100" s="139"/>
    </row>
    <row r="1101" ht="12.75">
      <c r="A1101" s="139"/>
    </row>
    <row r="1102" ht="12.75">
      <c r="A1102" s="139"/>
    </row>
    <row r="1103" ht="12.75">
      <c r="A1103" s="139"/>
    </row>
    <row r="1104" ht="12.75">
      <c r="A1104" s="139"/>
    </row>
    <row r="1105" ht="12.75">
      <c r="A1105" s="139"/>
    </row>
    <row r="1106" ht="12.75">
      <c r="A1106" s="139"/>
    </row>
    <row r="1107" ht="12.75">
      <c r="A1107" s="139"/>
    </row>
    <row r="1108" ht="12.75">
      <c r="A1108" s="138"/>
    </row>
    <row r="1109" ht="12.75">
      <c r="A1109" s="139"/>
    </row>
    <row r="1110" ht="12.75">
      <c r="A1110" s="139"/>
    </row>
    <row r="1111" ht="12.75">
      <c r="A1111" s="139"/>
    </row>
    <row r="1112" ht="12.75">
      <c r="A1112" s="139"/>
    </row>
    <row r="1113" ht="12.75">
      <c r="A1113" s="139"/>
    </row>
    <row r="1114" ht="12.75">
      <c r="A1114" s="138"/>
    </row>
    <row r="1115" ht="12.75">
      <c r="A1115" s="138"/>
    </row>
    <row r="1116" ht="12.75">
      <c r="A1116" s="138"/>
    </row>
    <row r="1117" ht="12.75">
      <c r="A1117" s="139"/>
    </row>
    <row r="1118" ht="12.75">
      <c r="A1118" s="139"/>
    </row>
    <row r="1119" ht="12.75">
      <c r="A1119" s="139"/>
    </row>
    <row r="1120" ht="12.75">
      <c r="A1120" s="138"/>
    </row>
    <row r="1121" ht="12.75">
      <c r="A1121" s="139"/>
    </row>
    <row r="1122" ht="12.75">
      <c r="A1122" s="139"/>
    </row>
    <row r="1123" ht="12.75">
      <c r="A1123" s="139"/>
    </row>
    <row r="1124" ht="12.75">
      <c r="A1124" s="139"/>
    </row>
    <row r="1125" ht="12.75">
      <c r="A1125" s="139"/>
    </row>
    <row r="1126" ht="12.75">
      <c r="A1126" s="139"/>
    </row>
    <row r="1127" ht="12.75">
      <c r="A1127" s="139"/>
    </row>
    <row r="1128" ht="12.75">
      <c r="A1128" s="139"/>
    </row>
    <row r="1129" ht="12.75">
      <c r="A1129" s="138"/>
    </row>
    <row r="1130" ht="12.75">
      <c r="A1130" s="139"/>
    </row>
    <row r="1131" ht="12.75">
      <c r="A1131" s="139"/>
    </row>
    <row r="1132" ht="12.75">
      <c r="A1132" s="139"/>
    </row>
    <row r="1133" ht="12.75">
      <c r="A1133" s="139"/>
    </row>
    <row r="1134" ht="12.75">
      <c r="A1134" s="139"/>
    </row>
    <row r="1135" ht="12.75">
      <c r="A1135" s="139"/>
    </row>
    <row r="1136" ht="12.75">
      <c r="A1136" s="139"/>
    </row>
    <row r="1137" ht="12.75">
      <c r="A1137" s="139"/>
    </row>
    <row r="1138" ht="12.75">
      <c r="A1138" s="138"/>
    </row>
    <row r="1139" ht="12.75">
      <c r="A1139" s="139"/>
    </row>
    <row r="1140" ht="12.75">
      <c r="A1140" s="139"/>
    </row>
    <row r="1141" ht="12.75">
      <c r="A1141" s="138"/>
    </row>
    <row r="1142" ht="12.75">
      <c r="A1142" s="138"/>
    </row>
    <row r="1143" ht="12.75">
      <c r="A1143" s="138"/>
    </row>
    <row r="1144" ht="12.75">
      <c r="A1144" s="139"/>
    </row>
    <row r="1145" ht="12.75">
      <c r="A1145" s="138"/>
    </row>
    <row r="1146" ht="12.75">
      <c r="A1146" s="138"/>
    </row>
    <row r="1147" ht="12.75">
      <c r="A1147" s="138"/>
    </row>
    <row r="1148" ht="12.75">
      <c r="A1148" s="138"/>
    </row>
    <row r="1149" ht="12.75">
      <c r="A1149" s="138"/>
    </row>
    <row r="1150" ht="12.75">
      <c r="A1150" s="139"/>
    </row>
    <row r="1151" ht="12.75">
      <c r="A1151" s="139"/>
    </row>
    <row r="1152" ht="12.75">
      <c r="A1152" s="138"/>
    </row>
    <row r="1153" ht="12.75">
      <c r="A1153" s="139"/>
    </row>
    <row r="1154" ht="12.75">
      <c r="A1154" s="139"/>
    </row>
    <row r="1155" ht="12.75">
      <c r="A1155" s="139"/>
    </row>
    <row r="1156" ht="12.75">
      <c r="A1156" s="138"/>
    </row>
    <row r="1157" ht="12.75">
      <c r="A1157" s="138"/>
    </row>
    <row r="1158" ht="12.75">
      <c r="A1158" s="138"/>
    </row>
    <row r="1159" ht="12.75">
      <c r="A1159" s="138"/>
    </row>
    <row r="1160" ht="12.75">
      <c r="A1160" s="138"/>
    </row>
    <row r="1161" ht="12.75">
      <c r="A1161" s="138"/>
    </row>
    <row r="1162" ht="12.75">
      <c r="A1162" s="138"/>
    </row>
    <row r="1163" ht="12.75">
      <c r="A1163" s="138"/>
    </row>
    <row r="1164" ht="12.75">
      <c r="A1164" s="138"/>
    </row>
    <row r="1165" ht="12.75">
      <c r="A1165" s="138"/>
    </row>
    <row r="1166" ht="12.75">
      <c r="A1166" s="138"/>
    </row>
    <row r="1167" ht="12.75">
      <c r="A1167" s="138"/>
    </row>
    <row r="1168" ht="12.75">
      <c r="A1168" s="138"/>
    </row>
    <row r="1169" ht="12.75">
      <c r="A1169" s="138"/>
    </row>
    <row r="1170" ht="12.75">
      <c r="A1170" s="138"/>
    </row>
    <row r="1171" ht="12.75">
      <c r="A1171" s="138"/>
    </row>
    <row r="1172" ht="12.75">
      <c r="A1172" s="138"/>
    </row>
    <row r="1173" ht="12.75">
      <c r="A1173" s="138"/>
    </row>
    <row r="1174" ht="12.75">
      <c r="A1174" s="138"/>
    </row>
    <row r="1175" ht="12.75">
      <c r="A1175" s="138"/>
    </row>
    <row r="1176" ht="12.75">
      <c r="A1176" s="138"/>
    </row>
    <row r="1177" ht="12.75">
      <c r="A1177" s="138"/>
    </row>
    <row r="1178" ht="12.75">
      <c r="A1178" s="138"/>
    </row>
    <row r="1179" ht="12.75">
      <c r="A1179" s="138"/>
    </row>
    <row r="1180" ht="12.75">
      <c r="A1180" s="138"/>
    </row>
    <row r="1181" ht="12.75">
      <c r="A1181" s="138"/>
    </row>
    <row r="1182" ht="12.75">
      <c r="A1182" s="138"/>
    </row>
    <row r="1183" ht="12.75">
      <c r="A1183" s="138"/>
    </row>
    <row r="1184" ht="12.75">
      <c r="A1184" s="138"/>
    </row>
    <row r="1185" ht="12.75">
      <c r="A1185" s="138"/>
    </row>
    <row r="1186" ht="12.75">
      <c r="A1186" s="138"/>
    </row>
    <row r="1187" ht="12.75">
      <c r="A1187" s="138"/>
    </row>
    <row r="1188" ht="12.75">
      <c r="A1188" s="138"/>
    </row>
    <row r="1189" ht="12.75">
      <c r="A1189" s="138"/>
    </row>
    <row r="1190" ht="12.75">
      <c r="A1190" s="138"/>
    </row>
    <row r="1191" ht="12.75">
      <c r="A1191" s="138"/>
    </row>
    <row r="1192" ht="12.75">
      <c r="A1192" s="138"/>
    </row>
    <row r="1193" ht="12.75">
      <c r="A1193" s="138"/>
    </row>
    <row r="1194" ht="12.75">
      <c r="A1194" s="138"/>
    </row>
    <row r="1195" ht="12.75">
      <c r="A1195" s="138"/>
    </row>
    <row r="1196" ht="12.75">
      <c r="A1196" s="138"/>
    </row>
    <row r="1197" ht="12.75">
      <c r="A1197" s="138"/>
    </row>
    <row r="1198" ht="12.75">
      <c r="A1198" s="138"/>
    </row>
    <row r="1199" ht="12.75">
      <c r="A1199" s="138"/>
    </row>
    <row r="1200" ht="12.75">
      <c r="A1200" s="138"/>
    </row>
    <row r="1201" ht="12.75">
      <c r="A1201" s="138"/>
    </row>
    <row r="1202" ht="12.75">
      <c r="A1202" s="138"/>
    </row>
    <row r="1203" ht="12.75">
      <c r="A1203" s="138"/>
    </row>
    <row r="1204" ht="12.75">
      <c r="A1204" s="138"/>
    </row>
    <row r="1205" ht="12.75">
      <c r="A1205" s="138"/>
    </row>
    <row r="1206" ht="12.75">
      <c r="A1206" s="138"/>
    </row>
    <row r="1207" ht="12.75">
      <c r="A1207" s="138"/>
    </row>
    <row r="1208" ht="12.75">
      <c r="A1208" s="138"/>
    </row>
    <row r="1209" ht="12.75">
      <c r="A1209" s="138"/>
    </row>
    <row r="1210" ht="12.75">
      <c r="A1210" s="138"/>
    </row>
    <row r="1211" ht="12.75">
      <c r="A1211" s="138"/>
    </row>
    <row r="1212" ht="12.75">
      <c r="A1212" s="138"/>
    </row>
    <row r="1213" ht="12.75">
      <c r="A1213" s="138"/>
    </row>
    <row r="1214" ht="12.75">
      <c r="A1214" s="138"/>
    </row>
    <row r="1215" ht="12.75">
      <c r="A1215" s="138"/>
    </row>
    <row r="1216" ht="12.75">
      <c r="A1216" s="138"/>
    </row>
    <row r="1217" ht="12.75">
      <c r="A1217" s="138"/>
    </row>
    <row r="1218" ht="12.75">
      <c r="A1218" s="138"/>
    </row>
    <row r="1219" ht="12.75">
      <c r="A1219" s="138"/>
    </row>
    <row r="1220" ht="12.75">
      <c r="A1220" s="138"/>
    </row>
    <row r="1221" ht="12.75">
      <c r="A1221" s="138"/>
    </row>
    <row r="1222" ht="12.75">
      <c r="A1222" s="138"/>
    </row>
    <row r="1223" ht="12.75">
      <c r="A1223" s="138"/>
    </row>
    <row r="1224" ht="12.75">
      <c r="A1224" s="138"/>
    </row>
    <row r="1225" ht="12.75">
      <c r="A1225" s="138"/>
    </row>
    <row r="1226" ht="12.75">
      <c r="A1226" s="138"/>
    </row>
    <row r="1227" ht="12.75">
      <c r="A1227" s="138"/>
    </row>
    <row r="1228" ht="12.75">
      <c r="A1228" s="138"/>
    </row>
    <row r="1229" ht="12.75">
      <c r="A1229" s="138"/>
    </row>
    <row r="1230" ht="12.75">
      <c r="A1230" s="138"/>
    </row>
    <row r="1231" ht="12.75">
      <c r="A1231" s="138"/>
    </row>
    <row r="1232" ht="12.75">
      <c r="A1232" s="138"/>
    </row>
    <row r="1233" ht="12.75">
      <c r="A1233" s="138"/>
    </row>
    <row r="1234" ht="12.75">
      <c r="A1234" s="138"/>
    </row>
    <row r="1235" ht="12.75">
      <c r="A1235" s="138"/>
    </row>
    <row r="1236" ht="12.75">
      <c r="A1236" s="138"/>
    </row>
    <row r="1237" ht="12.75">
      <c r="A1237" s="138"/>
    </row>
    <row r="1238" ht="12.75">
      <c r="A1238" s="138"/>
    </row>
    <row r="1239" ht="12.75">
      <c r="A1239" s="138"/>
    </row>
    <row r="1240" ht="12.75">
      <c r="A1240" s="138"/>
    </row>
    <row r="1241" ht="12.75">
      <c r="A1241" s="138"/>
    </row>
    <row r="1242" ht="12.75">
      <c r="A1242" s="138"/>
    </row>
    <row r="1243" ht="12.75">
      <c r="A1243" s="138"/>
    </row>
    <row r="1244" ht="12.75">
      <c r="A1244" s="138"/>
    </row>
    <row r="1245" ht="12.75">
      <c r="A1245" s="138"/>
    </row>
    <row r="1246" ht="12.75">
      <c r="A1246" s="138"/>
    </row>
    <row r="1247" ht="12.75">
      <c r="A1247" s="138"/>
    </row>
    <row r="1248" ht="12.75">
      <c r="A1248" s="138"/>
    </row>
    <row r="1249" ht="12.75">
      <c r="A1249" s="138"/>
    </row>
    <row r="1250" ht="12.75">
      <c r="A1250" s="138"/>
    </row>
    <row r="1251" ht="12.75">
      <c r="A1251" s="138"/>
    </row>
    <row r="1252" ht="12.75">
      <c r="A1252" s="138"/>
    </row>
    <row r="1253" ht="12.75">
      <c r="A1253" s="138"/>
    </row>
    <row r="1254" ht="12.75">
      <c r="A1254" s="138"/>
    </row>
    <row r="1255" ht="12.75">
      <c r="A1255" s="138"/>
    </row>
    <row r="1256" ht="12.75">
      <c r="A1256" s="138"/>
    </row>
    <row r="1257" ht="12.75">
      <c r="A1257" s="138"/>
    </row>
    <row r="1258" ht="12.75">
      <c r="A1258" s="138"/>
    </row>
    <row r="1259" ht="12.75">
      <c r="A1259" s="138"/>
    </row>
    <row r="1260" ht="12.75">
      <c r="A1260" s="138"/>
    </row>
    <row r="1261" ht="12.75">
      <c r="A1261" s="138"/>
    </row>
    <row r="1262" ht="12.75">
      <c r="A1262" s="138"/>
    </row>
    <row r="1263" ht="12.75">
      <c r="A1263" s="138"/>
    </row>
    <row r="1264" ht="12.75">
      <c r="A1264" s="138"/>
    </row>
    <row r="1265" ht="12.75">
      <c r="A1265" s="138"/>
    </row>
    <row r="1266" ht="12.75">
      <c r="A1266" s="138"/>
    </row>
    <row r="1267" ht="12.75">
      <c r="A1267" s="138"/>
    </row>
    <row r="1268" ht="12.75">
      <c r="A1268" s="138"/>
    </row>
    <row r="1269" ht="12.75">
      <c r="A1269" s="138"/>
    </row>
    <row r="1270" ht="12.75">
      <c r="A1270" s="138"/>
    </row>
    <row r="1271" ht="12.75">
      <c r="A1271" s="138"/>
    </row>
    <row r="1272" ht="12.75">
      <c r="A1272" s="138"/>
    </row>
    <row r="1273" ht="12.75">
      <c r="A1273" s="138"/>
    </row>
    <row r="1274" ht="12.75">
      <c r="A1274" s="138"/>
    </row>
    <row r="1275" ht="12.75">
      <c r="A1275" s="138"/>
    </row>
    <row r="1276" ht="12.75">
      <c r="A1276" s="138"/>
    </row>
    <row r="1277" ht="12.75">
      <c r="A1277" s="138"/>
    </row>
    <row r="1278" ht="12.75">
      <c r="A1278" s="138"/>
    </row>
    <row r="1279" ht="12.75">
      <c r="A1279" s="138"/>
    </row>
    <row r="1280" ht="12.75">
      <c r="A1280" s="138"/>
    </row>
    <row r="1281" ht="12.75">
      <c r="A1281" s="138"/>
    </row>
    <row r="1282" ht="12.75">
      <c r="A1282" s="138"/>
    </row>
    <row r="1283" ht="12.75">
      <c r="A1283" s="138"/>
    </row>
    <row r="1284" ht="12.75">
      <c r="A1284" s="138"/>
    </row>
    <row r="1285" ht="12.75">
      <c r="A1285" s="138"/>
    </row>
    <row r="1286" ht="12.75">
      <c r="A1286" s="138"/>
    </row>
    <row r="1287" ht="12.75">
      <c r="A1287" s="138"/>
    </row>
    <row r="1288" ht="12.75">
      <c r="A1288" s="138"/>
    </row>
    <row r="1289" ht="12.75">
      <c r="A1289" s="138"/>
    </row>
    <row r="1290" ht="12.75">
      <c r="A1290" s="138"/>
    </row>
    <row r="1291" ht="12.75">
      <c r="A1291" s="138"/>
    </row>
    <row r="1292" ht="12.75">
      <c r="A1292" s="138"/>
    </row>
    <row r="1293" ht="12.75">
      <c r="A1293" s="138"/>
    </row>
    <row r="1294" ht="12.75">
      <c r="A1294" s="138"/>
    </row>
    <row r="1295" ht="12.75">
      <c r="A1295" s="138"/>
    </row>
    <row r="1296" ht="12.75">
      <c r="A1296" s="138"/>
    </row>
    <row r="1297" ht="12.75">
      <c r="A1297" s="138"/>
    </row>
    <row r="1298" ht="12.75">
      <c r="A1298" s="138"/>
    </row>
    <row r="1299" ht="12.75">
      <c r="A1299" s="138"/>
    </row>
    <row r="1300" ht="12.75">
      <c r="A1300" s="138"/>
    </row>
    <row r="1301" ht="12.75">
      <c r="A1301" s="138"/>
    </row>
    <row r="1302" ht="12.75">
      <c r="A1302" s="138"/>
    </row>
    <row r="1303" ht="12.75">
      <c r="A1303" s="138"/>
    </row>
    <row r="1304" ht="12.75">
      <c r="A1304" s="138"/>
    </row>
    <row r="1305" ht="12.75">
      <c r="A1305" s="138"/>
    </row>
    <row r="1306" ht="12.75">
      <c r="A1306" s="138"/>
    </row>
    <row r="1307" ht="12.75">
      <c r="A1307" s="138"/>
    </row>
    <row r="1308" ht="12.75">
      <c r="A1308" s="138"/>
    </row>
    <row r="1309" ht="12.75">
      <c r="A1309" s="138"/>
    </row>
    <row r="1310" ht="12.75">
      <c r="A1310" s="138"/>
    </row>
    <row r="1311" ht="12.75">
      <c r="A1311" s="138"/>
    </row>
    <row r="1312" ht="12.75">
      <c r="A1312" s="138"/>
    </row>
    <row r="1313" ht="12.75">
      <c r="A1313" s="138"/>
    </row>
    <row r="1314" ht="12.75">
      <c r="A1314" s="138"/>
    </row>
    <row r="1315" ht="12.75">
      <c r="A1315" s="138"/>
    </row>
    <row r="1316" ht="12.75">
      <c r="A1316" s="138"/>
    </row>
    <row r="1317" ht="12.75">
      <c r="A1317" s="138"/>
    </row>
    <row r="1318" ht="12.75">
      <c r="A1318" s="138"/>
    </row>
    <row r="1319" ht="12.75">
      <c r="A1319" s="138"/>
    </row>
    <row r="1320" ht="12.75">
      <c r="A1320" s="138"/>
    </row>
    <row r="1321" ht="12.75">
      <c r="A1321" s="138"/>
    </row>
    <row r="1322" ht="12.75">
      <c r="A1322" s="138"/>
    </row>
    <row r="1323" ht="12.75">
      <c r="A1323" s="138"/>
    </row>
    <row r="1324" ht="12.75">
      <c r="A1324" s="138"/>
    </row>
    <row r="1325" ht="12.75">
      <c r="A1325" s="138"/>
    </row>
    <row r="1326" ht="12.75">
      <c r="A1326" s="138"/>
    </row>
    <row r="1327" ht="12.75">
      <c r="A1327" s="138"/>
    </row>
    <row r="1328" ht="12.75">
      <c r="A1328" s="138"/>
    </row>
    <row r="1329" ht="12.75">
      <c r="A1329" s="138"/>
    </row>
    <row r="1330" ht="12.75">
      <c r="A1330" s="138"/>
    </row>
    <row r="1331" ht="12.75">
      <c r="A1331" s="138"/>
    </row>
    <row r="1332" ht="12.75">
      <c r="A1332" s="138"/>
    </row>
    <row r="1333" ht="12.75">
      <c r="A1333" s="138"/>
    </row>
    <row r="1334" ht="12.75">
      <c r="A1334" s="138"/>
    </row>
    <row r="1335" ht="12.75">
      <c r="A1335" s="138"/>
    </row>
    <row r="1336" ht="12.75">
      <c r="A1336" s="138"/>
    </row>
    <row r="1337" ht="12.75">
      <c r="A1337" s="138"/>
    </row>
    <row r="1338" ht="12.75">
      <c r="A1338" s="138"/>
    </row>
    <row r="1339" ht="12.75">
      <c r="A1339" s="138"/>
    </row>
    <row r="1340" ht="12.75">
      <c r="A1340" s="138"/>
    </row>
    <row r="1341" ht="12.75">
      <c r="A1341" s="138"/>
    </row>
    <row r="1342" ht="12.75">
      <c r="A1342" s="138"/>
    </row>
    <row r="1343" ht="12.75">
      <c r="A1343" s="138"/>
    </row>
    <row r="1344" ht="12.75">
      <c r="A1344" s="138"/>
    </row>
    <row r="1345" ht="12.75">
      <c r="A1345" s="138"/>
    </row>
    <row r="1346" ht="12.75">
      <c r="A1346" s="138"/>
    </row>
    <row r="1347" ht="12.75">
      <c r="A1347" s="138"/>
    </row>
    <row r="1348" ht="12.75">
      <c r="A1348" s="138"/>
    </row>
    <row r="1349" ht="12.75">
      <c r="A1349" s="138"/>
    </row>
    <row r="1350" ht="12.75">
      <c r="A1350" s="138"/>
    </row>
    <row r="1351" ht="12.75">
      <c r="A1351" s="138"/>
    </row>
    <row r="1352" ht="12.75">
      <c r="A1352" s="138"/>
    </row>
    <row r="1353" ht="12.75">
      <c r="A1353" s="138"/>
    </row>
    <row r="1354" ht="12.75">
      <c r="A1354" s="138"/>
    </row>
    <row r="1355" ht="12.75">
      <c r="A1355" s="138"/>
    </row>
    <row r="1356" ht="12.75">
      <c r="A1356" s="138"/>
    </row>
    <row r="1357" ht="12.75">
      <c r="A1357" s="138"/>
    </row>
    <row r="1358" ht="12.75">
      <c r="A1358" s="138"/>
    </row>
    <row r="1359" ht="12.75">
      <c r="A1359" s="138"/>
    </row>
    <row r="1360" ht="12.75">
      <c r="A1360" s="138"/>
    </row>
    <row r="1361" ht="12.75">
      <c r="A1361" s="138"/>
    </row>
    <row r="1362" ht="12.75">
      <c r="A1362" s="138"/>
    </row>
    <row r="1363" ht="12.75">
      <c r="A1363" s="138"/>
    </row>
    <row r="1364" ht="12.75">
      <c r="A1364" s="138"/>
    </row>
    <row r="1365" ht="12.75">
      <c r="A1365" s="138"/>
    </row>
    <row r="1366" ht="12.75">
      <c r="A1366" s="138"/>
    </row>
    <row r="1367" ht="12.75">
      <c r="A1367" s="138"/>
    </row>
    <row r="1368" ht="12.75">
      <c r="A1368" s="138"/>
    </row>
    <row r="1369" ht="12.75">
      <c r="A1369" s="138"/>
    </row>
    <row r="1370" ht="12.75">
      <c r="A1370" s="138"/>
    </row>
    <row r="1371" ht="12.75">
      <c r="A1371" s="138"/>
    </row>
    <row r="1372" ht="12.75">
      <c r="A1372" s="138"/>
    </row>
    <row r="1373" ht="12.75">
      <c r="A1373" s="138"/>
    </row>
    <row r="1374" ht="12.75">
      <c r="A1374" s="138"/>
    </row>
    <row r="1375" ht="12.75">
      <c r="A1375" s="138"/>
    </row>
    <row r="1376" ht="12.75">
      <c r="A1376" s="138"/>
    </row>
    <row r="1377" ht="12.75">
      <c r="A1377" s="138"/>
    </row>
    <row r="1378" ht="12.75">
      <c r="A1378" s="138"/>
    </row>
    <row r="1379" ht="12.75">
      <c r="A1379" s="138"/>
    </row>
    <row r="1380" ht="12.75">
      <c r="A1380" s="138"/>
    </row>
    <row r="1381" ht="12.75">
      <c r="A1381" s="138"/>
    </row>
    <row r="1382" ht="12.75">
      <c r="A1382" s="138"/>
    </row>
    <row r="1383" ht="12.75">
      <c r="A1383" s="138"/>
    </row>
    <row r="1384" ht="12.75">
      <c r="A1384" s="138"/>
    </row>
    <row r="1385" ht="12.75">
      <c r="A1385" s="138"/>
    </row>
    <row r="1386" ht="12.75">
      <c r="A1386" s="138"/>
    </row>
    <row r="1387" ht="12.75">
      <c r="A1387" s="138"/>
    </row>
    <row r="1388" ht="12.75">
      <c r="A1388" s="138"/>
    </row>
    <row r="1389" ht="12.75">
      <c r="A1389" s="138"/>
    </row>
    <row r="1390" ht="12.75">
      <c r="A1390" s="138"/>
    </row>
    <row r="1391" ht="12.75">
      <c r="A1391" s="138"/>
    </row>
    <row r="1392" ht="12.75">
      <c r="A1392" s="138"/>
    </row>
    <row r="1393" ht="12.75">
      <c r="A1393" s="138"/>
    </row>
    <row r="1394" ht="12.75">
      <c r="A1394" s="138"/>
    </row>
    <row r="1395" ht="12.75">
      <c r="A1395" s="138"/>
    </row>
    <row r="1396" ht="12.75">
      <c r="A1396" s="138"/>
    </row>
    <row r="1397" ht="12.75">
      <c r="A1397" s="138"/>
    </row>
    <row r="1398" ht="12.75">
      <c r="A1398" s="138"/>
    </row>
    <row r="1399" ht="12.75">
      <c r="A1399" s="138"/>
    </row>
    <row r="1400" ht="12.75">
      <c r="A1400" s="138"/>
    </row>
    <row r="1401" ht="12.75">
      <c r="A1401" s="138"/>
    </row>
    <row r="1402" ht="12.75">
      <c r="A1402" s="138"/>
    </row>
    <row r="1403" ht="12.75">
      <c r="A1403" s="138"/>
    </row>
    <row r="1404" ht="12.75">
      <c r="A1404" s="138"/>
    </row>
    <row r="1405" ht="12.75">
      <c r="A1405" s="138"/>
    </row>
    <row r="1406" ht="12.75">
      <c r="A1406" s="138"/>
    </row>
    <row r="1407" ht="12.75">
      <c r="A1407" s="138"/>
    </row>
    <row r="1408" ht="12.75">
      <c r="A1408" s="138"/>
    </row>
    <row r="1409" ht="12.75">
      <c r="A1409" s="138"/>
    </row>
    <row r="1410" ht="12.75">
      <c r="A1410" s="138"/>
    </row>
    <row r="1411" ht="12.75">
      <c r="A1411" s="138"/>
    </row>
    <row r="1412" ht="12.75">
      <c r="A1412" s="138"/>
    </row>
    <row r="1413" ht="12.75">
      <c r="A1413" s="138"/>
    </row>
    <row r="1414" ht="12.75">
      <c r="A1414" s="138"/>
    </row>
    <row r="1415" ht="12.75">
      <c r="A1415" s="138"/>
    </row>
    <row r="1416" ht="12.75">
      <c r="A1416" s="138"/>
    </row>
    <row r="1417" ht="12.75">
      <c r="A1417" s="138"/>
    </row>
    <row r="1418" ht="12.75">
      <c r="A1418" s="138"/>
    </row>
    <row r="1419" ht="12.75">
      <c r="A1419" s="138"/>
    </row>
    <row r="1420" ht="12.75">
      <c r="A1420" s="138"/>
    </row>
    <row r="1421" ht="12.75">
      <c r="A1421" s="138"/>
    </row>
    <row r="1422" ht="12.75">
      <c r="A1422" s="138"/>
    </row>
    <row r="1423" ht="12.75">
      <c r="A1423" s="138"/>
    </row>
    <row r="1424" ht="12.75">
      <c r="A1424" s="138"/>
    </row>
    <row r="1425" ht="12.75">
      <c r="A1425" s="138"/>
    </row>
    <row r="1426" ht="12.75">
      <c r="A1426" s="138"/>
    </row>
    <row r="1427" ht="12.75">
      <c r="A1427" s="138"/>
    </row>
    <row r="1428" ht="12.75">
      <c r="A1428" s="138"/>
    </row>
    <row r="1429" ht="12.75">
      <c r="A1429" s="138"/>
    </row>
    <row r="1430" ht="12.75">
      <c r="A1430" s="138"/>
    </row>
    <row r="1431" ht="12.75">
      <c r="A1431" s="138"/>
    </row>
    <row r="1432" ht="12.75">
      <c r="A1432" s="138"/>
    </row>
    <row r="1433" ht="12.75">
      <c r="A1433" s="138"/>
    </row>
    <row r="1434" ht="12.75">
      <c r="A1434" s="138"/>
    </row>
    <row r="1435" ht="12.75">
      <c r="A1435" s="138"/>
    </row>
    <row r="1436" ht="12.75">
      <c r="A1436" s="138"/>
    </row>
    <row r="1437" ht="12.75">
      <c r="A1437" s="138"/>
    </row>
    <row r="1438" ht="12.75">
      <c r="A1438" s="138"/>
    </row>
    <row r="1439" ht="12.75">
      <c r="A1439" s="138"/>
    </row>
    <row r="1440" ht="12.75">
      <c r="A1440" s="138"/>
    </row>
    <row r="1441" ht="12.75">
      <c r="A1441" s="138"/>
    </row>
    <row r="1442" ht="12.75">
      <c r="A1442" s="138"/>
    </row>
    <row r="1443" ht="12.75">
      <c r="A1443" s="138"/>
    </row>
    <row r="1444" ht="12.75">
      <c r="A1444" s="138"/>
    </row>
    <row r="1445" ht="12.75">
      <c r="A1445" s="138"/>
    </row>
    <row r="1446" ht="12.75">
      <c r="A1446" s="138"/>
    </row>
    <row r="1447" ht="12.75">
      <c r="A1447" s="138"/>
    </row>
    <row r="1448" ht="12.75">
      <c r="A1448" s="138"/>
    </row>
    <row r="1449" ht="12.75">
      <c r="A1449" s="138"/>
    </row>
    <row r="1450" ht="12.75">
      <c r="A1450" s="138"/>
    </row>
    <row r="1451" ht="12.75">
      <c r="A1451" s="138"/>
    </row>
    <row r="1452" ht="12.75">
      <c r="A1452" s="138"/>
    </row>
    <row r="1453" ht="12.75">
      <c r="A1453" s="138"/>
    </row>
    <row r="1454" ht="12.75">
      <c r="A1454" s="138"/>
    </row>
    <row r="1455" ht="12.75">
      <c r="A1455" s="138"/>
    </row>
    <row r="1456" ht="12.75">
      <c r="A1456" s="138"/>
    </row>
    <row r="1457" ht="12.75">
      <c r="A1457" s="138"/>
    </row>
    <row r="1458" ht="12.75">
      <c r="A1458" s="138"/>
    </row>
    <row r="1459" ht="12.75">
      <c r="A1459" s="138"/>
    </row>
    <row r="1460" ht="12.75">
      <c r="A1460" s="138"/>
    </row>
    <row r="1461" ht="12.75">
      <c r="A1461" s="138"/>
    </row>
    <row r="1462" ht="12.75">
      <c r="A1462" s="138"/>
    </row>
    <row r="1463" ht="12.75">
      <c r="A1463" s="138"/>
    </row>
    <row r="1464" ht="12.75">
      <c r="A1464" s="138"/>
    </row>
    <row r="1465" ht="12.75">
      <c r="A1465" s="138"/>
    </row>
    <row r="1466" ht="12.75">
      <c r="A1466" s="138"/>
    </row>
    <row r="1467" ht="12.75">
      <c r="A1467" s="138"/>
    </row>
    <row r="1468" ht="12.75">
      <c r="A1468" s="138"/>
    </row>
    <row r="1469" ht="12.75">
      <c r="A1469" s="138"/>
    </row>
    <row r="1470" ht="12.75">
      <c r="A1470" s="138"/>
    </row>
    <row r="1471" ht="12.75">
      <c r="A1471" s="138"/>
    </row>
    <row r="1472" ht="12.75">
      <c r="A1472" s="138"/>
    </row>
    <row r="1473" ht="12.75">
      <c r="A1473" s="138"/>
    </row>
    <row r="1474" ht="12.75">
      <c r="A1474" s="138"/>
    </row>
    <row r="1475" ht="12.75">
      <c r="A1475" s="138"/>
    </row>
    <row r="1476" ht="12.75">
      <c r="A1476" s="138"/>
    </row>
    <row r="1477" ht="12.75">
      <c r="A1477" s="138"/>
    </row>
    <row r="1478" ht="12.75">
      <c r="A1478" s="138"/>
    </row>
    <row r="1479" ht="12.75">
      <c r="A1479" s="138"/>
    </row>
    <row r="1480" ht="12.75">
      <c r="A1480" s="138"/>
    </row>
    <row r="1481" ht="12.75">
      <c r="A1481" s="138"/>
    </row>
    <row r="1482" ht="12.75">
      <c r="A1482" s="138"/>
    </row>
    <row r="1483" ht="12.75">
      <c r="A1483" s="138"/>
    </row>
    <row r="1484" ht="12.75">
      <c r="A1484" s="138"/>
    </row>
    <row r="1485" ht="12.75">
      <c r="A1485" s="138"/>
    </row>
    <row r="1486" ht="12.75">
      <c r="A1486" s="138"/>
    </row>
    <row r="1487" ht="12.75">
      <c r="A1487" s="138"/>
    </row>
    <row r="1488" ht="12.75">
      <c r="A1488" s="138"/>
    </row>
    <row r="1489" ht="12.75">
      <c r="A1489" s="138"/>
    </row>
    <row r="1490" ht="12.75">
      <c r="A1490" s="138"/>
    </row>
    <row r="1491" ht="12.75">
      <c r="A1491" s="138"/>
    </row>
    <row r="1492" ht="12.75">
      <c r="A1492" s="138"/>
    </row>
    <row r="1493" ht="12.75">
      <c r="A1493" s="138"/>
    </row>
    <row r="1494" ht="12.75">
      <c r="A1494" s="138"/>
    </row>
    <row r="1495" ht="12.75">
      <c r="A1495" s="138"/>
    </row>
    <row r="1496" ht="12.75">
      <c r="A1496" s="138"/>
    </row>
    <row r="1497" ht="12.75">
      <c r="A1497" s="138"/>
    </row>
    <row r="1498" ht="12.75">
      <c r="A1498" s="138"/>
    </row>
    <row r="1499" ht="12.75">
      <c r="A1499" s="138"/>
    </row>
    <row r="1500" ht="12.75">
      <c r="A1500" s="138"/>
    </row>
    <row r="1501" ht="12.75">
      <c r="A1501" s="138"/>
    </row>
    <row r="1502" ht="12.75">
      <c r="A1502" s="138"/>
    </row>
    <row r="1503" ht="12.75">
      <c r="A1503" s="138"/>
    </row>
    <row r="1504" ht="12.75">
      <c r="A1504" s="138"/>
    </row>
    <row r="1505" ht="12.75">
      <c r="A1505" s="138"/>
    </row>
    <row r="1506" ht="12.75">
      <c r="A1506" s="138"/>
    </row>
    <row r="1507" ht="12.75">
      <c r="A1507" s="138"/>
    </row>
    <row r="1508" ht="12.75">
      <c r="A1508" s="138"/>
    </row>
    <row r="1509" ht="12.75">
      <c r="A1509" s="138"/>
    </row>
    <row r="1510" ht="12.75">
      <c r="A1510" s="138"/>
    </row>
    <row r="1511" ht="12.75">
      <c r="A1511" s="138"/>
    </row>
    <row r="1512" ht="12.75">
      <c r="A1512" s="138"/>
    </row>
    <row r="1513" ht="12.75">
      <c r="A1513" s="138"/>
    </row>
    <row r="1514" ht="12.75">
      <c r="A1514" s="138"/>
    </row>
    <row r="1515" ht="12.75">
      <c r="A1515" s="138"/>
    </row>
    <row r="1516" ht="12.75">
      <c r="A1516" s="138"/>
    </row>
    <row r="1517" ht="12.75">
      <c r="A1517" s="138"/>
    </row>
    <row r="1518" ht="12.75">
      <c r="A1518" s="138"/>
    </row>
    <row r="1519" ht="12.75">
      <c r="A1519" s="138"/>
    </row>
    <row r="1520" ht="12.75">
      <c r="A1520" s="138"/>
    </row>
    <row r="1521" ht="12.75">
      <c r="A1521" s="138"/>
    </row>
    <row r="1522" ht="12.75">
      <c r="A1522" s="138"/>
    </row>
    <row r="1523" ht="12.75">
      <c r="A1523" s="138"/>
    </row>
    <row r="1524" ht="12.75">
      <c r="A1524" s="138"/>
    </row>
    <row r="1525" ht="12.75">
      <c r="A1525" s="138"/>
    </row>
    <row r="1526" ht="12.75">
      <c r="A1526" s="138"/>
    </row>
    <row r="1527" ht="12.75">
      <c r="A1527" s="138"/>
    </row>
    <row r="1528" ht="12.75">
      <c r="A1528" s="138"/>
    </row>
    <row r="1529" ht="12.75">
      <c r="A1529" s="138"/>
    </row>
    <row r="1530" ht="12.75">
      <c r="A1530" s="138"/>
    </row>
    <row r="1531" ht="12.75">
      <c r="A1531" s="138"/>
    </row>
    <row r="1532" ht="12.75">
      <c r="A1532" s="138"/>
    </row>
    <row r="1533" ht="12.75">
      <c r="A1533" s="138"/>
    </row>
    <row r="1534" ht="12.75">
      <c r="A1534" s="138"/>
    </row>
    <row r="1535" ht="12.75">
      <c r="A1535" s="138"/>
    </row>
    <row r="1536" ht="12.75">
      <c r="A1536" s="138"/>
    </row>
    <row r="1537" ht="12.75">
      <c r="A1537" s="138"/>
    </row>
    <row r="1538" ht="12.75">
      <c r="A1538" s="138"/>
    </row>
    <row r="1539" ht="12.75">
      <c r="A1539" s="138"/>
    </row>
    <row r="1540" ht="12.75">
      <c r="A1540" s="138"/>
    </row>
    <row r="1541" ht="12.75">
      <c r="A1541" s="138"/>
    </row>
    <row r="1542" ht="12.75">
      <c r="A1542" s="138"/>
    </row>
    <row r="1543" ht="12.75">
      <c r="A1543" s="138"/>
    </row>
    <row r="1544" ht="12.75">
      <c r="A1544" s="138"/>
    </row>
    <row r="1545" ht="12.75">
      <c r="A1545" s="138"/>
    </row>
    <row r="1546" ht="12.75">
      <c r="A1546" s="138"/>
    </row>
    <row r="1547" ht="12.75">
      <c r="A1547" s="138"/>
    </row>
    <row r="1548" ht="12.75">
      <c r="A1548" s="138"/>
    </row>
    <row r="1549" ht="12.75">
      <c r="A1549" s="138"/>
    </row>
    <row r="1550" ht="12.75">
      <c r="A1550" s="138"/>
    </row>
    <row r="1551" ht="12.75">
      <c r="A1551" s="138"/>
    </row>
    <row r="1552" ht="12.75">
      <c r="A1552" s="138"/>
    </row>
    <row r="1553" ht="12.75">
      <c r="A1553" s="138"/>
    </row>
    <row r="1554" ht="12.75">
      <c r="A1554" s="138"/>
    </row>
    <row r="1555" ht="12.75">
      <c r="A1555" s="138"/>
    </row>
    <row r="1556" ht="12.75">
      <c r="A1556" s="138"/>
    </row>
    <row r="1557" ht="12.75">
      <c r="A1557" s="138"/>
    </row>
    <row r="1558" ht="12.75">
      <c r="A1558" s="138"/>
    </row>
    <row r="1559" ht="12.75">
      <c r="A1559" s="138"/>
    </row>
    <row r="1560" ht="12.75">
      <c r="A1560" s="138"/>
    </row>
    <row r="1561" ht="12.75">
      <c r="A1561" s="138"/>
    </row>
    <row r="1562" ht="12.75">
      <c r="A1562" s="138"/>
    </row>
    <row r="1563" ht="12.75">
      <c r="A1563" s="138"/>
    </row>
    <row r="1564" ht="12.75">
      <c r="A1564" s="138"/>
    </row>
    <row r="1565" ht="12.75">
      <c r="A1565" s="138"/>
    </row>
    <row r="1566" ht="12.75">
      <c r="A1566" s="138"/>
    </row>
    <row r="1567" ht="12.75">
      <c r="A1567" s="138"/>
    </row>
    <row r="1568" ht="12.75">
      <c r="A1568" s="138"/>
    </row>
    <row r="1569" ht="12.75">
      <c r="A1569" s="138"/>
    </row>
    <row r="1570" ht="12.75">
      <c r="A1570" s="138"/>
    </row>
    <row r="1571" ht="12.75">
      <c r="A1571" s="138"/>
    </row>
    <row r="1572" ht="12.75">
      <c r="A1572" s="138"/>
    </row>
    <row r="1573" ht="12.75">
      <c r="A1573" s="138"/>
    </row>
    <row r="1574" ht="12.75">
      <c r="A1574" s="138"/>
    </row>
    <row r="1575" ht="12.75">
      <c r="A1575" s="138"/>
    </row>
    <row r="1576" ht="12.75">
      <c r="A1576" s="138"/>
    </row>
    <row r="1577" ht="12.75">
      <c r="A1577" s="138"/>
    </row>
    <row r="1578" ht="12.75">
      <c r="A1578" s="138"/>
    </row>
    <row r="1579" ht="12.75">
      <c r="A1579" s="138"/>
    </row>
    <row r="1580" ht="12.75">
      <c r="A1580" s="138"/>
    </row>
    <row r="1581" ht="12.75">
      <c r="A1581" s="138"/>
    </row>
    <row r="1582" ht="12.75">
      <c r="A1582" s="138"/>
    </row>
    <row r="1583" ht="12.75">
      <c r="A1583" s="138"/>
    </row>
    <row r="1584" ht="12.75">
      <c r="A1584" s="138"/>
    </row>
    <row r="1585" ht="12.75">
      <c r="A1585" s="138"/>
    </row>
    <row r="1586" ht="12.75">
      <c r="A1586" s="138"/>
    </row>
    <row r="1587" ht="12.75">
      <c r="A1587" s="138"/>
    </row>
    <row r="1588" ht="12.75">
      <c r="A1588" s="138"/>
    </row>
    <row r="1589" ht="12.75">
      <c r="A1589" s="138"/>
    </row>
    <row r="1590" ht="12.75">
      <c r="A1590" s="138"/>
    </row>
    <row r="1591" ht="12.75">
      <c r="A1591" s="138"/>
    </row>
    <row r="1592" ht="12.75">
      <c r="A1592" s="138"/>
    </row>
    <row r="1593" ht="12.75">
      <c r="A1593" s="138"/>
    </row>
    <row r="1594" ht="12.75">
      <c r="A1594" s="138"/>
    </row>
    <row r="1595" ht="12.75">
      <c r="A1595" s="138"/>
    </row>
    <row r="1596" ht="12.75">
      <c r="A1596" s="138"/>
    </row>
    <row r="1597" ht="12.75">
      <c r="A1597" s="138"/>
    </row>
    <row r="1598" ht="12.75">
      <c r="A1598" s="138"/>
    </row>
    <row r="1599" ht="12.75">
      <c r="A1599" s="138"/>
    </row>
    <row r="1600" ht="12.75">
      <c r="A1600" s="138"/>
    </row>
    <row r="1601" ht="12.75">
      <c r="A1601" s="138"/>
    </row>
    <row r="1602" ht="12.75">
      <c r="A1602" s="138"/>
    </row>
    <row r="1603" ht="12.75">
      <c r="A1603" s="138"/>
    </row>
    <row r="1604" ht="12.75">
      <c r="A1604" s="138"/>
    </row>
    <row r="1605" ht="12.75">
      <c r="A1605" s="138"/>
    </row>
    <row r="1606" ht="12.75">
      <c r="A1606" s="138"/>
    </row>
    <row r="1607" ht="12.75">
      <c r="A1607" s="138"/>
    </row>
    <row r="1608" ht="12.75">
      <c r="A1608" s="138"/>
    </row>
    <row r="1609" ht="12.75">
      <c r="A1609" s="138"/>
    </row>
    <row r="1610" ht="12.75">
      <c r="A1610" s="138"/>
    </row>
    <row r="1611" ht="12.75">
      <c r="A1611" s="138"/>
    </row>
    <row r="1612" ht="12.75">
      <c r="A1612" s="138"/>
    </row>
    <row r="1613" ht="12.75">
      <c r="A1613" s="138"/>
    </row>
    <row r="1614" ht="12.75">
      <c r="A1614" s="138"/>
    </row>
    <row r="1615" ht="12.75">
      <c r="A1615" s="138"/>
    </row>
    <row r="1616" ht="12.75">
      <c r="A1616" s="138"/>
    </row>
    <row r="1617" ht="12.75">
      <c r="A1617" s="138"/>
    </row>
    <row r="1618" ht="12.75">
      <c r="A1618" s="138"/>
    </row>
    <row r="1619" ht="12.75">
      <c r="A1619" s="138"/>
    </row>
    <row r="1620" ht="12.75">
      <c r="A1620" s="138"/>
    </row>
    <row r="1621" ht="12.75">
      <c r="A1621" s="138"/>
    </row>
    <row r="1622" ht="12.75">
      <c r="A1622" s="138"/>
    </row>
    <row r="1623" ht="12.75">
      <c r="A1623" s="138"/>
    </row>
    <row r="1624" ht="12.75">
      <c r="A1624" s="138"/>
    </row>
    <row r="1625" ht="12.75">
      <c r="A1625" s="138"/>
    </row>
    <row r="1626" ht="12.75">
      <c r="A1626" s="138"/>
    </row>
    <row r="1627" ht="12.75">
      <c r="A1627" s="138"/>
    </row>
    <row r="1628" ht="12.75">
      <c r="A1628" s="138"/>
    </row>
    <row r="1629" ht="12.75">
      <c r="A1629" s="138"/>
    </row>
    <row r="1630" ht="12.75">
      <c r="A1630" s="138"/>
    </row>
    <row r="1631" ht="12.75">
      <c r="A1631" s="138"/>
    </row>
    <row r="1632" ht="12.75">
      <c r="A1632" s="138"/>
    </row>
    <row r="1633" ht="12.75">
      <c r="A1633" s="138"/>
    </row>
    <row r="1634" ht="12.75">
      <c r="A1634" s="138"/>
    </row>
    <row r="1635" ht="12.75">
      <c r="A1635" s="138"/>
    </row>
    <row r="1636" ht="12.75">
      <c r="A1636" s="138"/>
    </row>
    <row r="1637" ht="12.75">
      <c r="A1637" s="138"/>
    </row>
    <row r="1638" ht="12.75">
      <c r="A1638" s="138"/>
    </row>
    <row r="1639" ht="12.75">
      <c r="A1639" s="138"/>
    </row>
    <row r="1640" ht="12.75">
      <c r="A1640" s="138"/>
    </row>
    <row r="1641" ht="12.75">
      <c r="A1641" s="138"/>
    </row>
    <row r="1642" ht="12.75">
      <c r="A1642" s="138"/>
    </row>
    <row r="1643" ht="12.75">
      <c r="A1643" s="138"/>
    </row>
    <row r="1644" ht="12.75">
      <c r="A1644" s="138"/>
    </row>
    <row r="1645" ht="12.75">
      <c r="A1645" s="138"/>
    </row>
    <row r="1646" ht="12.75">
      <c r="A1646" s="138"/>
    </row>
    <row r="1647" ht="12.75">
      <c r="A1647" s="138"/>
    </row>
    <row r="1648" ht="12.75">
      <c r="A1648" s="138"/>
    </row>
    <row r="1649" ht="12.75">
      <c r="A1649" s="138"/>
    </row>
    <row r="1650" ht="12.75">
      <c r="A1650" s="138"/>
    </row>
    <row r="1651" ht="12.75">
      <c r="A1651" s="138"/>
    </row>
    <row r="1652" ht="12.75">
      <c r="A1652" s="138"/>
    </row>
    <row r="1653" ht="12.75">
      <c r="A1653" s="138"/>
    </row>
    <row r="1654" ht="12.75">
      <c r="A1654" s="138"/>
    </row>
    <row r="1655" ht="12.75">
      <c r="A1655" s="138"/>
    </row>
    <row r="1656" ht="12.75">
      <c r="A1656" s="138"/>
    </row>
    <row r="1657" ht="12.75">
      <c r="A1657" s="138"/>
    </row>
    <row r="1658" ht="12.75">
      <c r="A1658" s="138"/>
    </row>
    <row r="1659" ht="12.75">
      <c r="A1659" s="138"/>
    </row>
    <row r="1660" ht="12.75">
      <c r="A1660" s="138"/>
    </row>
    <row r="1661" ht="12.75">
      <c r="A1661" s="138"/>
    </row>
    <row r="1662" ht="12.75">
      <c r="A1662" s="138"/>
    </row>
    <row r="1663" ht="12.75">
      <c r="A1663" s="138"/>
    </row>
    <row r="1664" ht="12.75">
      <c r="A1664" s="138"/>
    </row>
    <row r="1665" ht="12.75">
      <c r="A1665" s="138"/>
    </row>
    <row r="1666" ht="12.75">
      <c r="A1666" s="138"/>
    </row>
    <row r="1667" ht="12.75">
      <c r="A1667" s="138"/>
    </row>
    <row r="1668" ht="12.75">
      <c r="A1668" s="138"/>
    </row>
    <row r="1669" ht="12.75">
      <c r="A1669" s="138"/>
    </row>
    <row r="1670" ht="12.75">
      <c r="A1670" s="138"/>
    </row>
    <row r="1671" ht="12.75">
      <c r="A1671" s="138"/>
    </row>
    <row r="1672" ht="12.75">
      <c r="A1672" s="138"/>
    </row>
    <row r="1673" ht="12.75">
      <c r="A1673" s="138"/>
    </row>
    <row r="1674" ht="12.75">
      <c r="A1674" s="138"/>
    </row>
    <row r="1675" ht="12.75">
      <c r="A1675" s="138"/>
    </row>
    <row r="1676" ht="12.75">
      <c r="A1676" s="138"/>
    </row>
    <row r="1677" ht="12.75">
      <c r="A1677" s="138"/>
    </row>
    <row r="1678" ht="12.75">
      <c r="A1678" s="138"/>
    </row>
    <row r="1679" ht="12.75">
      <c r="A1679" s="138"/>
    </row>
    <row r="1680" ht="12.75">
      <c r="A1680" s="138"/>
    </row>
    <row r="1681" ht="12.75">
      <c r="A1681" s="138"/>
    </row>
    <row r="1682" ht="12.75">
      <c r="A1682" s="138"/>
    </row>
    <row r="1683" ht="12.75">
      <c r="A1683" s="138"/>
    </row>
    <row r="1684" ht="12.75">
      <c r="A1684" s="138"/>
    </row>
    <row r="1685" ht="12.75">
      <c r="A1685" s="138"/>
    </row>
    <row r="1686" ht="12.75">
      <c r="A1686" s="138"/>
    </row>
    <row r="1687" ht="12.75">
      <c r="A1687" s="138"/>
    </row>
    <row r="1688" ht="12.75">
      <c r="A1688" s="138"/>
    </row>
    <row r="1689" ht="12.75">
      <c r="A1689" s="138"/>
    </row>
    <row r="1690" ht="12.75">
      <c r="A1690" s="138"/>
    </row>
    <row r="1691" ht="12.75">
      <c r="A1691" s="138"/>
    </row>
    <row r="1692" ht="12.75">
      <c r="A1692" s="138"/>
    </row>
    <row r="1693" ht="12.75">
      <c r="A1693" s="138"/>
    </row>
    <row r="1694" ht="12.75">
      <c r="A1694" s="138"/>
    </row>
    <row r="1695" ht="12.75">
      <c r="A1695" s="138"/>
    </row>
    <row r="1696" ht="12.75">
      <c r="A1696" s="138"/>
    </row>
    <row r="1697" ht="12.75">
      <c r="A1697" s="138"/>
    </row>
    <row r="1698" ht="12.75">
      <c r="A1698" s="138"/>
    </row>
    <row r="1699" ht="12.75">
      <c r="A1699" s="138"/>
    </row>
    <row r="1700" ht="12.75">
      <c r="A1700" s="138"/>
    </row>
    <row r="1701" ht="12.75">
      <c r="A1701" s="138"/>
    </row>
    <row r="1702" ht="12.75">
      <c r="A1702" s="138"/>
    </row>
    <row r="1703" ht="12.75">
      <c r="A1703" s="138"/>
    </row>
    <row r="1704" ht="12.75">
      <c r="A1704" s="138"/>
    </row>
    <row r="1705" ht="12.75">
      <c r="A1705" s="138"/>
    </row>
    <row r="1706" ht="12.75">
      <c r="A1706" s="138"/>
    </row>
    <row r="1707" ht="12.75">
      <c r="A1707" s="138"/>
    </row>
    <row r="1708" ht="12.75">
      <c r="A1708" s="138"/>
    </row>
    <row r="1709" ht="12.75">
      <c r="A1709" s="138"/>
    </row>
    <row r="1710" ht="12.75">
      <c r="A1710" s="138"/>
    </row>
    <row r="1711" ht="12.75">
      <c r="A1711" s="138"/>
    </row>
    <row r="1712" ht="12.75">
      <c r="A1712" s="138"/>
    </row>
    <row r="1713" ht="12.75">
      <c r="A1713" s="138"/>
    </row>
    <row r="1714" ht="12.75">
      <c r="A1714" s="138"/>
    </row>
    <row r="1715" ht="12.75">
      <c r="A1715" s="138"/>
    </row>
    <row r="1716" ht="12.75">
      <c r="A1716" s="138"/>
    </row>
    <row r="1717" ht="12.75">
      <c r="A1717" s="138"/>
    </row>
    <row r="1718" ht="12.75">
      <c r="A1718" s="138"/>
    </row>
    <row r="1719" ht="12.75">
      <c r="A1719" s="138"/>
    </row>
    <row r="1720" ht="12.75">
      <c r="A1720" s="138"/>
    </row>
    <row r="1721" ht="12.75">
      <c r="A1721" s="138"/>
    </row>
    <row r="1722" ht="12.75">
      <c r="A1722" s="138"/>
    </row>
    <row r="1723" ht="12.75">
      <c r="A1723" s="138"/>
    </row>
    <row r="1724" ht="12.75">
      <c r="A1724" s="138"/>
    </row>
    <row r="1725" ht="12.75">
      <c r="A1725" s="138"/>
    </row>
    <row r="1726" ht="12.75">
      <c r="A1726" s="138"/>
    </row>
    <row r="1727" ht="12.75">
      <c r="A1727" s="138"/>
    </row>
    <row r="1728" ht="12.75">
      <c r="A1728" s="138"/>
    </row>
    <row r="1729" ht="12.75">
      <c r="A1729" s="138"/>
    </row>
    <row r="1730" ht="12.75">
      <c r="A1730" s="138"/>
    </row>
    <row r="1731" ht="12.75">
      <c r="A1731" s="138"/>
    </row>
    <row r="1732" ht="12.75">
      <c r="A1732" s="138"/>
    </row>
    <row r="1733" ht="12.75">
      <c r="A1733" s="138"/>
    </row>
    <row r="1734" ht="12.75">
      <c r="A1734" s="138"/>
    </row>
    <row r="1735" ht="12.75">
      <c r="A1735" s="138"/>
    </row>
    <row r="1736" ht="12.75">
      <c r="A1736" s="138"/>
    </row>
    <row r="1737" ht="12.75">
      <c r="A1737" s="138"/>
    </row>
    <row r="1738" ht="12.75">
      <c r="A1738" s="138"/>
    </row>
    <row r="1739" ht="12.75">
      <c r="A1739" s="138"/>
    </row>
    <row r="1740" ht="12.75">
      <c r="A1740" s="138"/>
    </row>
    <row r="1741" ht="12.75">
      <c r="A1741" s="138"/>
    </row>
    <row r="1742" ht="12.75">
      <c r="A1742" s="138"/>
    </row>
    <row r="1743" ht="12.75">
      <c r="A1743" s="138"/>
    </row>
    <row r="1744" ht="12.75">
      <c r="A1744" s="138"/>
    </row>
    <row r="1745" ht="12.75">
      <c r="A1745" s="138"/>
    </row>
    <row r="1746" ht="12.75">
      <c r="A1746" s="138"/>
    </row>
    <row r="1747" ht="12.75">
      <c r="A1747" s="138"/>
    </row>
    <row r="1748" ht="12.75">
      <c r="A1748" s="138"/>
    </row>
    <row r="1749" ht="12.75">
      <c r="A1749" s="138"/>
    </row>
    <row r="1750" ht="12.75">
      <c r="A1750" s="138"/>
    </row>
    <row r="1751" ht="12.75">
      <c r="A1751" s="138"/>
    </row>
    <row r="1752" ht="12.75">
      <c r="A1752" s="138"/>
    </row>
    <row r="1753" ht="12.75">
      <c r="A1753" s="138"/>
    </row>
    <row r="1754" ht="12.75">
      <c r="A1754" s="138"/>
    </row>
    <row r="1755" ht="12.75">
      <c r="A1755" s="138"/>
    </row>
    <row r="1756" ht="12.75">
      <c r="A1756" s="138"/>
    </row>
    <row r="1757" ht="12.75">
      <c r="A1757" s="138"/>
    </row>
    <row r="1758" ht="12.75">
      <c r="A1758" s="138"/>
    </row>
    <row r="1759" ht="12.75">
      <c r="A1759" s="138"/>
    </row>
    <row r="1760" ht="12.75">
      <c r="A1760" s="138"/>
    </row>
    <row r="1761" ht="12.75">
      <c r="A1761" s="138"/>
    </row>
    <row r="1762" ht="12.75">
      <c r="A1762" s="138"/>
    </row>
    <row r="1763" ht="12.75">
      <c r="A1763" s="138"/>
    </row>
    <row r="1764" ht="12.75">
      <c r="A1764" s="138"/>
    </row>
    <row r="1765" ht="12.75">
      <c r="A1765" s="138"/>
    </row>
    <row r="1766" ht="12.75">
      <c r="A1766" s="138"/>
    </row>
    <row r="1767" ht="12.75">
      <c r="A1767" s="138"/>
    </row>
    <row r="1768" ht="12.75">
      <c r="A1768" s="138"/>
    </row>
    <row r="1769" ht="12.75">
      <c r="A1769" s="138"/>
    </row>
    <row r="1770" ht="12.75">
      <c r="A1770" s="138"/>
    </row>
    <row r="1771" ht="12.75">
      <c r="A1771" s="138"/>
    </row>
    <row r="1772" ht="12.75">
      <c r="A1772" s="138"/>
    </row>
    <row r="1773" ht="12.75">
      <c r="A1773" s="138"/>
    </row>
    <row r="1774" ht="12.75">
      <c r="A1774" s="138"/>
    </row>
    <row r="1775" ht="12.75">
      <c r="A1775" s="138"/>
    </row>
    <row r="1776" ht="12.75">
      <c r="A1776" s="138"/>
    </row>
    <row r="1777" ht="12.75">
      <c r="A1777" s="138"/>
    </row>
    <row r="1778" ht="12.75">
      <c r="A1778" s="138"/>
    </row>
    <row r="1779" ht="12.75">
      <c r="A1779" s="138"/>
    </row>
    <row r="1780" ht="12.75">
      <c r="A1780" s="138"/>
    </row>
    <row r="1781" ht="12.75">
      <c r="A1781" s="138"/>
    </row>
    <row r="1782" ht="12.75">
      <c r="A1782" s="138"/>
    </row>
    <row r="1783" ht="12.75">
      <c r="A1783" s="138"/>
    </row>
    <row r="1784" ht="12.75">
      <c r="A1784" s="138"/>
    </row>
    <row r="1785" ht="12.75">
      <c r="A1785" s="138"/>
    </row>
    <row r="1786" ht="12.75">
      <c r="A1786" s="138"/>
    </row>
    <row r="1787" ht="12.75">
      <c r="A1787" s="138"/>
    </row>
    <row r="1788" ht="12.75">
      <c r="A1788" s="138"/>
    </row>
    <row r="1789" ht="12.75">
      <c r="A1789" s="138"/>
    </row>
    <row r="1790" ht="12.75">
      <c r="A1790" s="138"/>
    </row>
    <row r="1791" ht="12.75">
      <c r="A1791" s="138"/>
    </row>
    <row r="1792" ht="12.75">
      <c r="A1792" s="138"/>
    </row>
    <row r="1793" ht="12.75">
      <c r="A1793" s="138"/>
    </row>
    <row r="1794" ht="12.75">
      <c r="A1794" s="138"/>
    </row>
    <row r="1795" ht="12.75">
      <c r="A1795" s="138"/>
    </row>
    <row r="1796" ht="12.75">
      <c r="A1796" s="138"/>
    </row>
    <row r="1797" ht="12.75">
      <c r="A1797" s="138"/>
    </row>
    <row r="1798" ht="12.75">
      <c r="A1798" s="138"/>
    </row>
    <row r="1799" ht="12.75">
      <c r="A1799" s="138"/>
    </row>
    <row r="1800" ht="12.75">
      <c r="A1800" s="138"/>
    </row>
    <row r="1801" ht="12.75">
      <c r="A1801" s="138"/>
    </row>
    <row r="1802" ht="12.75">
      <c r="A1802" s="138"/>
    </row>
    <row r="1803" ht="12.75">
      <c r="A1803" s="138"/>
    </row>
    <row r="1804" ht="12.75">
      <c r="A1804" s="138"/>
    </row>
    <row r="1805" ht="12.75">
      <c r="A1805" s="138"/>
    </row>
    <row r="1806" ht="12.75">
      <c r="A1806" s="138"/>
    </row>
    <row r="1807" ht="12.75">
      <c r="A1807" s="138"/>
    </row>
    <row r="1808" ht="12.75">
      <c r="A1808" s="138"/>
    </row>
    <row r="1809" ht="12.75">
      <c r="A1809" s="138"/>
    </row>
    <row r="1810" ht="12.75">
      <c r="A1810" s="138"/>
    </row>
    <row r="1811" ht="12.75">
      <c r="A1811" s="138"/>
    </row>
    <row r="1812" ht="12.75">
      <c r="A1812" s="138"/>
    </row>
    <row r="1813" ht="12.75">
      <c r="A1813" s="138"/>
    </row>
    <row r="1814" ht="12.75">
      <c r="A1814" s="138"/>
    </row>
    <row r="1815" ht="12.75">
      <c r="A1815" s="138"/>
    </row>
    <row r="1816" ht="12.75">
      <c r="A1816" s="138"/>
    </row>
    <row r="1817" ht="12.75">
      <c r="A1817" s="138"/>
    </row>
    <row r="1818" ht="12.75">
      <c r="A1818" s="138"/>
    </row>
    <row r="1819" ht="12.75">
      <c r="A1819" s="138"/>
    </row>
    <row r="1820" ht="12.75">
      <c r="A1820" s="138"/>
    </row>
    <row r="1821" ht="12.75">
      <c r="A1821" s="138"/>
    </row>
    <row r="1822" ht="12.75">
      <c r="A1822" s="138"/>
    </row>
    <row r="1823" ht="12.75">
      <c r="A1823" s="138"/>
    </row>
    <row r="1824" ht="12.75">
      <c r="A1824" s="138"/>
    </row>
    <row r="1825" ht="12.75">
      <c r="A1825" s="138"/>
    </row>
    <row r="1826" ht="12.75">
      <c r="A1826" s="138"/>
    </row>
    <row r="1827" ht="12.75">
      <c r="A1827" s="138"/>
    </row>
    <row r="1828" ht="12.75">
      <c r="A1828" s="138"/>
    </row>
    <row r="1829" ht="12.75">
      <c r="A1829" s="138"/>
    </row>
    <row r="1830" ht="12.75">
      <c r="A1830" s="138"/>
    </row>
    <row r="1831" ht="12.75">
      <c r="A1831" s="138"/>
    </row>
    <row r="1832" ht="12.75">
      <c r="A1832" s="138"/>
    </row>
    <row r="1833" ht="12.75">
      <c r="A1833" s="138"/>
    </row>
    <row r="1834" ht="12.75">
      <c r="A1834" s="138"/>
    </row>
    <row r="1835" ht="12.75">
      <c r="A1835" s="138"/>
    </row>
    <row r="1836" ht="12.75">
      <c r="A1836" s="138"/>
    </row>
    <row r="1837" ht="12.75">
      <c r="A1837" s="138"/>
    </row>
    <row r="1838" ht="12.75">
      <c r="A1838" s="138"/>
    </row>
    <row r="1839" ht="12.75">
      <c r="A1839" s="138"/>
    </row>
    <row r="1840" ht="12.75">
      <c r="A1840" s="138"/>
    </row>
    <row r="1841" ht="12.75">
      <c r="A1841" s="138"/>
    </row>
    <row r="1842" ht="12.75">
      <c r="A1842" s="138"/>
    </row>
    <row r="1843" ht="12.75">
      <c r="A1843" s="138"/>
    </row>
    <row r="1844" ht="12.75">
      <c r="A1844" s="138"/>
    </row>
    <row r="1845" ht="12.75">
      <c r="A1845" s="138"/>
    </row>
    <row r="1846" ht="12.75">
      <c r="A1846" s="138"/>
    </row>
    <row r="1847" ht="12.75">
      <c r="A1847" s="138"/>
    </row>
    <row r="1848" ht="12.75">
      <c r="A1848" s="138"/>
    </row>
    <row r="1849" ht="12.75">
      <c r="A1849" s="138"/>
    </row>
    <row r="1850" ht="12.75">
      <c r="A1850" s="138"/>
    </row>
    <row r="1851" ht="12.75">
      <c r="A1851" s="138"/>
    </row>
    <row r="1852" ht="12.75">
      <c r="A1852" s="138"/>
    </row>
    <row r="1853" ht="12.75">
      <c r="A1853" s="138"/>
    </row>
    <row r="1854" ht="12.75">
      <c r="A1854" s="138"/>
    </row>
    <row r="1855" ht="12.75">
      <c r="A1855" s="138"/>
    </row>
    <row r="1856" ht="12.75">
      <c r="A1856" s="138"/>
    </row>
    <row r="1857" ht="12.75">
      <c r="A1857" s="138"/>
    </row>
    <row r="1858" ht="12.75">
      <c r="A1858" s="138"/>
    </row>
    <row r="1859" ht="12.75">
      <c r="A1859" s="138"/>
    </row>
    <row r="1860" ht="12.75">
      <c r="A1860" s="138"/>
    </row>
    <row r="1861" ht="12.75">
      <c r="A1861" s="138"/>
    </row>
    <row r="1862" ht="12.75">
      <c r="A1862" s="138"/>
    </row>
    <row r="1863" ht="12.75">
      <c r="A1863" s="138"/>
    </row>
    <row r="1864" ht="12.75">
      <c r="A1864" s="138"/>
    </row>
    <row r="1865" ht="12.75">
      <c r="A1865" s="138"/>
    </row>
    <row r="1866" ht="12.75">
      <c r="A1866" s="138"/>
    </row>
    <row r="1867" ht="12.75">
      <c r="A1867" s="138"/>
    </row>
    <row r="1868" ht="12.75">
      <c r="A1868" s="138"/>
    </row>
    <row r="1869" ht="12.75">
      <c r="A1869" s="138"/>
    </row>
    <row r="1870" ht="12.75">
      <c r="A1870" s="138"/>
    </row>
    <row r="1871" ht="12.75">
      <c r="A1871" s="138"/>
    </row>
    <row r="1872" ht="12.75">
      <c r="A1872" s="138"/>
    </row>
    <row r="1873" ht="12.75">
      <c r="A1873" s="138"/>
    </row>
    <row r="1874" ht="12.75">
      <c r="A1874" s="138"/>
    </row>
    <row r="1875" ht="12.75">
      <c r="A1875" s="138"/>
    </row>
    <row r="1876" ht="12.75">
      <c r="A1876" s="138"/>
    </row>
    <row r="1877" ht="12.75">
      <c r="A1877" s="138"/>
    </row>
    <row r="1878" ht="12.75">
      <c r="A1878" s="138"/>
    </row>
    <row r="1879" ht="12.75">
      <c r="A1879" s="138"/>
    </row>
    <row r="1880" ht="12.75">
      <c r="A1880" s="138"/>
    </row>
    <row r="1881" ht="12.75">
      <c r="A1881" s="138"/>
    </row>
    <row r="1882" ht="12.75">
      <c r="A1882" s="138"/>
    </row>
    <row r="1883" ht="12.75">
      <c r="A1883" s="138"/>
    </row>
    <row r="1884" ht="12.75">
      <c r="A1884" s="138"/>
    </row>
    <row r="1885" ht="12.75">
      <c r="A1885" s="138"/>
    </row>
    <row r="1886" ht="12.75">
      <c r="A1886" s="138"/>
    </row>
    <row r="1887" ht="12.75">
      <c r="A1887" s="138"/>
    </row>
    <row r="1888" ht="12.75">
      <c r="A1888" s="138"/>
    </row>
    <row r="1889" ht="12.75">
      <c r="A1889" s="138"/>
    </row>
    <row r="1890" ht="12.75">
      <c r="A1890" s="138"/>
    </row>
    <row r="1891" ht="12.75">
      <c r="A1891" s="138"/>
    </row>
    <row r="1892" ht="12.75">
      <c r="A1892" s="138"/>
    </row>
    <row r="1893" ht="12.75">
      <c r="A1893" s="138"/>
    </row>
    <row r="1894" ht="12.75">
      <c r="A1894" s="138"/>
    </row>
    <row r="1895" ht="12.75">
      <c r="A1895" s="138"/>
    </row>
    <row r="1896" ht="12.75">
      <c r="A1896" s="138"/>
    </row>
    <row r="1897" ht="12.75">
      <c r="A1897" s="138"/>
    </row>
    <row r="1898" ht="12.75">
      <c r="A1898" s="138"/>
    </row>
    <row r="1899" ht="12.75">
      <c r="A1899" s="138"/>
    </row>
    <row r="1900" ht="12.75">
      <c r="A1900" s="138"/>
    </row>
    <row r="1901" ht="12.75">
      <c r="A1901" s="138"/>
    </row>
    <row r="1902" ht="12.75">
      <c r="A1902" s="138"/>
    </row>
    <row r="1903" ht="12.75">
      <c r="A1903" s="138"/>
    </row>
    <row r="1904" ht="12.75">
      <c r="A1904" s="138"/>
    </row>
    <row r="1905" ht="12.75">
      <c r="A1905" s="138"/>
    </row>
    <row r="1906" ht="12.75">
      <c r="A1906" s="138"/>
    </row>
    <row r="1907" ht="12.75">
      <c r="A1907" s="138"/>
    </row>
    <row r="1908" ht="12.75">
      <c r="A1908" s="138"/>
    </row>
    <row r="1909" ht="12.75">
      <c r="A1909" s="138"/>
    </row>
    <row r="1910" ht="12.75">
      <c r="A1910" s="138"/>
    </row>
    <row r="1911" ht="12.75">
      <c r="A1911" s="138"/>
    </row>
    <row r="1912" ht="12.75">
      <c r="A1912" s="138"/>
    </row>
    <row r="1913" ht="12.75">
      <c r="A1913" s="138"/>
    </row>
    <row r="1914" ht="12.75">
      <c r="A1914" s="138"/>
    </row>
    <row r="1915" ht="12.75">
      <c r="A1915" s="138"/>
    </row>
    <row r="1916" ht="12.75">
      <c r="A1916" s="138"/>
    </row>
    <row r="1917" ht="12.75">
      <c r="A1917" s="138"/>
    </row>
    <row r="1918" ht="12.75">
      <c r="A1918" s="138"/>
    </row>
    <row r="1919" ht="12.75">
      <c r="A1919" s="138"/>
    </row>
    <row r="1920" ht="12.75">
      <c r="A1920" s="138"/>
    </row>
    <row r="1921" ht="12.75">
      <c r="A1921" s="138"/>
    </row>
    <row r="1922" ht="12.75">
      <c r="A1922" s="138"/>
    </row>
    <row r="1923" ht="12.75">
      <c r="A1923" s="138"/>
    </row>
    <row r="1924" ht="12.75">
      <c r="A1924" s="138"/>
    </row>
    <row r="1925" ht="12.75">
      <c r="A1925" s="138"/>
    </row>
    <row r="1926" ht="12.75">
      <c r="A1926" s="138"/>
    </row>
    <row r="1927" ht="12.75">
      <c r="A1927" s="138"/>
    </row>
    <row r="1928" ht="12.75">
      <c r="A1928" s="138"/>
    </row>
    <row r="1929" ht="12.75">
      <c r="A1929" s="138"/>
    </row>
    <row r="1930" ht="12.75">
      <c r="A1930" s="138"/>
    </row>
    <row r="1931" ht="12.75">
      <c r="A1931" s="138"/>
    </row>
    <row r="1932" ht="12.75">
      <c r="A1932" s="138"/>
    </row>
    <row r="1933" ht="12.75">
      <c r="A1933" s="138"/>
    </row>
    <row r="1934" ht="12.75">
      <c r="A1934" s="138"/>
    </row>
    <row r="1935" ht="12.75">
      <c r="A1935" s="138"/>
    </row>
    <row r="1936" ht="12.75">
      <c r="A1936" s="138"/>
    </row>
    <row r="1937" ht="12.75">
      <c r="A1937" s="138"/>
    </row>
    <row r="1938" ht="12.75">
      <c r="A1938" s="138"/>
    </row>
    <row r="1939" ht="12.75">
      <c r="A1939" s="138"/>
    </row>
    <row r="1940" ht="12.75">
      <c r="A1940" s="138"/>
    </row>
    <row r="1941" ht="12.75">
      <c r="A1941" s="138"/>
    </row>
    <row r="1942" ht="12.75">
      <c r="A1942" s="138"/>
    </row>
    <row r="1943" ht="12.75">
      <c r="A1943" s="138"/>
    </row>
    <row r="1944" ht="12.75">
      <c r="A1944" s="138"/>
    </row>
    <row r="1945" ht="12.75">
      <c r="A1945" s="138"/>
    </row>
    <row r="1946" ht="12.75">
      <c r="A1946" s="138"/>
    </row>
    <row r="1947" ht="12.75">
      <c r="A1947" s="138"/>
    </row>
    <row r="1948" ht="12.75">
      <c r="A1948" s="138"/>
    </row>
    <row r="1949" ht="12.75">
      <c r="A1949" s="138"/>
    </row>
    <row r="1950" ht="12.75">
      <c r="A1950" s="138"/>
    </row>
    <row r="1951" ht="12.75">
      <c r="A1951" s="138"/>
    </row>
    <row r="1952" ht="12.75">
      <c r="A1952" s="138"/>
    </row>
    <row r="1953" ht="12.75">
      <c r="A1953" s="138"/>
    </row>
    <row r="1954" ht="12.75">
      <c r="A1954" s="138"/>
    </row>
    <row r="1955" ht="12.75">
      <c r="A1955" s="138"/>
    </row>
    <row r="1956" ht="12.75">
      <c r="A1956" s="138"/>
    </row>
    <row r="1957" ht="12.75">
      <c r="A1957" s="138"/>
    </row>
    <row r="1958" ht="12.75">
      <c r="A1958" s="138"/>
    </row>
    <row r="1959" ht="12.75">
      <c r="A1959" s="138"/>
    </row>
    <row r="1960" ht="12.75">
      <c r="A1960" s="138"/>
    </row>
    <row r="1961" ht="12.75">
      <c r="A1961" s="138"/>
    </row>
    <row r="1962" ht="12.75">
      <c r="A1962" s="138"/>
    </row>
    <row r="1963" ht="12.75">
      <c r="A1963" s="138"/>
    </row>
    <row r="1964" ht="12.75">
      <c r="A1964" s="138"/>
    </row>
    <row r="1965" ht="12.75">
      <c r="A1965" s="138"/>
    </row>
    <row r="1966" ht="12.75">
      <c r="A1966" s="138"/>
    </row>
    <row r="1967" ht="12.75">
      <c r="A1967" s="138"/>
    </row>
    <row r="1968" ht="12.75">
      <c r="A1968" s="138"/>
    </row>
    <row r="1969" ht="12.75">
      <c r="A1969" s="138"/>
    </row>
    <row r="1970" ht="12.75">
      <c r="A1970" s="138"/>
    </row>
    <row r="1971" ht="12.75">
      <c r="A1971" s="138"/>
    </row>
    <row r="1972" ht="12.75">
      <c r="A1972" s="138"/>
    </row>
    <row r="1973" ht="12.75">
      <c r="A1973" s="138"/>
    </row>
    <row r="1974" ht="12.75">
      <c r="A1974" s="138"/>
    </row>
    <row r="1975" ht="12.75">
      <c r="A1975" s="138"/>
    </row>
    <row r="1976" ht="12.75">
      <c r="A1976" s="138"/>
    </row>
    <row r="1977" ht="12.75">
      <c r="A1977" s="138"/>
    </row>
    <row r="1978" ht="12.75">
      <c r="A1978" s="138"/>
    </row>
    <row r="1979" ht="12.75">
      <c r="A1979" s="138"/>
    </row>
    <row r="1980" ht="12.75">
      <c r="A1980" s="138"/>
    </row>
    <row r="1981" ht="12.75">
      <c r="A1981" s="138"/>
    </row>
    <row r="1982" ht="12.75">
      <c r="A1982" s="138"/>
    </row>
    <row r="1983" ht="12.75">
      <c r="A1983" s="138"/>
    </row>
    <row r="1984" ht="12.75">
      <c r="A1984" s="138"/>
    </row>
    <row r="1985" ht="12.75">
      <c r="A1985" s="138"/>
    </row>
    <row r="1986" ht="12.75">
      <c r="A1986" s="138"/>
    </row>
    <row r="1987" ht="12.75">
      <c r="A1987" s="138"/>
    </row>
    <row r="1988" ht="12.75">
      <c r="A1988" s="138"/>
    </row>
    <row r="1989" ht="12.75">
      <c r="A1989" s="138"/>
    </row>
    <row r="1990" ht="12.75">
      <c r="A1990" s="138"/>
    </row>
    <row r="1991" ht="12.75">
      <c r="A1991" s="138"/>
    </row>
    <row r="1992" ht="12.75">
      <c r="A1992" s="138"/>
    </row>
    <row r="1993" ht="12.75">
      <c r="A1993" s="138"/>
    </row>
    <row r="1994" ht="12.75">
      <c r="A1994" s="138"/>
    </row>
    <row r="1995" ht="12.75">
      <c r="A1995" s="138"/>
    </row>
    <row r="1996" ht="12.75">
      <c r="A1996" s="138"/>
    </row>
    <row r="1997" ht="12.75">
      <c r="A1997" s="138"/>
    </row>
    <row r="1998" ht="12.75">
      <c r="A1998" s="138"/>
    </row>
    <row r="1999" ht="12.75">
      <c r="A1999" s="138"/>
    </row>
    <row r="2000" ht="12.75">
      <c r="A2000" s="138"/>
    </row>
    <row r="2001" ht="12.75">
      <c r="A2001" s="138"/>
    </row>
    <row r="2002" ht="12.75">
      <c r="A2002" s="138"/>
    </row>
    <row r="2003" ht="12.75">
      <c r="A2003" s="138"/>
    </row>
    <row r="2004" ht="12.75">
      <c r="A2004" s="138"/>
    </row>
    <row r="2005" ht="12.75">
      <c r="A2005" s="138"/>
    </row>
    <row r="2006" ht="12.75">
      <c r="A2006" s="138"/>
    </row>
    <row r="2007" ht="12.75">
      <c r="A2007" s="138"/>
    </row>
    <row r="2008" ht="12.75">
      <c r="A2008" s="138"/>
    </row>
    <row r="2009" ht="12.75">
      <c r="A2009" s="138"/>
    </row>
    <row r="2010" ht="12.75">
      <c r="A2010" s="138"/>
    </row>
    <row r="2011" ht="12.75">
      <c r="A2011" s="138"/>
    </row>
    <row r="2012" ht="12.75">
      <c r="A2012" s="138"/>
    </row>
    <row r="2013" ht="12.75">
      <c r="A2013" s="138"/>
    </row>
    <row r="2014" ht="12.75">
      <c r="A2014" s="138"/>
    </row>
    <row r="2015" ht="12.75">
      <c r="A2015" s="138"/>
    </row>
    <row r="2016" ht="12.75">
      <c r="A2016" s="138"/>
    </row>
    <row r="2017" ht="12.75">
      <c r="A2017" s="138"/>
    </row>
    <row r="2018" ht="12.75">
      <c r="A2018" s="138"/>
    </row>
    <row r="2019" ht="12.75">
      <c r="A2019" s="138"/>
    </row>
    <row r="2020" ht="12.75">
      <c r="A2020" s="138"/>
    </row>
    <row r="2021" ht="12.75">
      <c r="A2021" s="138"/>
    </row>
    <row r="2022" ht="12.75">
      <c r="A2022" s="138"/>
    </row>
    <row r="2023" ht="12.75">
      <c r="A2023" s="138"/>
    </row>
    <row r="2024" ht="12.75">
      <c r="A2024" s="138"/>
    </row>
    <row r="2025" ht="12.75">
      <c r="A2025" s="138"/>
    </row>
    <row r="2026" ht="12.75">
      <c r="A2026" s="138"/>
    </row>
    <row r="2027" ht="12.75">
      <c r="A2027" s="138"/>
    </row>
    <row r="2028" ht="12.75">
      <c r="A2028" s="138"/>
    </row>
    <row r="2029" ht="12.75">
      <c r="A2029" s="138"/>
    </row>
    <row r="2030" ht="12.75">
      <c r="A2030" s="138"/>
    </row>
    <row r="2031" ht="12.75">
      <c r="A2031" s="138"/>
    </row>
    <row r="2032" ht="12.75">
      <c r="A2032" s="138"/>
    </row>
    <row r="2033" ht="12.75">
      <c r="A2033" s="138"/>
    </row>
    <row r="2034" ht="12.75">
      <c r="A2034" s="138"/>
    </row>
    <row r="2035" ht="12.75">
      <c r="A2035" s="138"/>
    </row>
    <row r="2036" ht="12.75">
      <c r="A2036" s="138"/>
    </row>
    <row r="2037" ht="12.75">
      <c r="A2037" s="138"/>
    </row>
    <row r="2038" ht="12.75">
      <c r="A2038" s="138"/>
    </row>
    <row r="2039" ht="12.75">
      <c r="A2039" s="138"/>
    </row>
    <row r="2040" ht="12.75">
      <c r="A2040" s="138"/>
    </row>
    <row r="2041" ht="12.75">
      <c r="A2041" s="138"/>
    </row>
    <row r="2042" ht="12.75">
      <c r="A2042" s="138"/>
    </row>
    <row r="2043" ht="12.75">
      <c r="A2043" s="138"/>
    </row>
    <row r="2044" ht="12.75">
      <c r="A2044" s="138"/>
    </row>
    <row r="2045" ht="12.75">
      <c r="A2045" s="138"/>
    </row>
    <row r="2046" ht="12.75">
      <c r="A2046" s="138"/>
    </row>
    <row r="2047" ht="12.75">
      <c r="A2047" s="138"/>
    </row>
    <row r="2048" ht="12.75">
      <c r="A2048" s="138"/>
    </row>
    <row r="2049" ht="12.75">
      <c r="A2049" s="138"/>
    </row>
    <row r="2050" ht="12.75">
      <c r="A2050" s="138"/>
    </row>
    <row r="2051" ht="12.75">
      <c r="A2051" s="138"/>
    </row>
    <row r="2052" ht="12.75">
      <c r="A2052" s="138"/>
    </row>
    <row r="2053" ht="12.75">
      <c r="A2053" s="138"/>
    </row>
    <row r="2054" ht="12.75">
      <c r="A2054" s="138"/>
    </row>
    <row r="2055" ht="12.75">
      <c r="A2055" s="138"/>
    </row>
    <row r="2056" ht="12.75">
      <c r="A2056" s="138"/>
    </row>
    <row r="2057" ht="12.75">
      <c r="A2057" s="138"/>
    </row>
    <row r="2058" ht="12.75">
      <c r="A2058" s="138"/>
    </row>
    <row r="2059" ht="12.75">
      <c r="A2059" s="138"/>
    </row>
    <row r="2060" ht="12.75">
      <c r="A2060" s="138"/>
    </row>
    <row r="2061" ht="12.75">
      <c r="A2061" s="138"/>
    </row>
    <row r="2062" ht="12.75">
      <c r="A2062" s="138"/>
    </row>
    <row r="2063" ht="12.75">
      <c r="A2063" s="138"/>
    </row>
    <row r="2064" ht="12.75">
      <c r="A2064" s="138"/>
    </row>
    <row r="2065" ht="12.75">
      <c r="A2065" s="138"/>
    </row>
    <row r="2066" ht="12.75">
      <c r="A2066" s="138"/>
    </row>
    <row r="2067" ht="12.75">
      <c r="A2067" s="138"/>
    </row>
    <row r="2068" ht="12.75">
      <c r="A2068" s="138"/>
    </row>
    <row r="2069" ht="12.75">
      <c r="A2069" s="138"/>
    </row>
    <row r="2070" ht="12.75">
      <c r="A2070" s="138"/>
    </row>
    <row r="2071" ht="12.75">
      <c r="A2071" s="138"/>
    </row>
    <row r="2072" ht="12.75">
      <c r="A2072" s="138"/>
    </row>
    <row r="2073" ht="12.75">
      <c r="A2073" s="138"/>
    </row>
    <row r="2074" ht="12.75">
      <c r="A2074" s="138"/>
    </row>
    <row r="2075" ht="12.75">
      <c r="A2075" s="138"/>
    </row>
    <row r="2076" ht="12.75">
      <c r="A2076" s="138"/>
    </row>
    <row r="2077" ht="12.75">
      <c r="A2077" s="138"/>
    </row>
    <row r="2078" ht="12.75">
      <c r="A2078" s="138"/>
    </row>
    <row r="2079" ht="12.75">
      <c r="A2079" s="138"/>
    </row>
    <row r="2080" ht="12.75">
      <c r="A2080" s="138"/>
    </row>
    <row r="2081" ht="12.75">
      <c r="A2081" s="138"/>
    </row>
    <row r="2082" ht="12.75">
      <c r="A2082" s="138"/>
    </row>
    <row r="2083" ht="12.75">
      <c r="A2083" s="138"/>
    </row>
    <row r="2084" ht="12.75">
      <c r="A2084" s="138"/>
    </row>
    <row r="2085" ht="12.75">
      <c r="A2085" s="138"/>
    </row>
    <row r="2086" ht="12.75">
      <c r="A2086" s="138"/>
    </row>
    <row r="2087" ht="12.75">
      <c r="A2087" s="138"/>
    </row>
    <row r="2088" ht="12.75">
      <c r="A2088" s="138"/>
    </row>
    <row r="2089" ht="12.75">
      <c r="A2089" s="138"/>
    </row>
    <row r="2090" ht="12.75">
      <c r="A2090" s="138"/>
    </row>
    <row r="2091" ht="12.75">
      <c r="A2091" s="138"/>
    </row>
    <row r="2092" ht="12.75">
      <c r="A2092" s="138"/>
    </row>
    <row r="2093" ht="12.75">
      <c r="A2093" s="138"/>
    </row>
    <row r="2094" ht="12.75">
      <c r="A2094" s="138"/>
    </row>
    <row r="2095" ht="12.75">
      <c r="A2095" s="138"/>
    </row>
    <row r="2096" ht="12.75">
      <c r="A2096" s="138"/>
    </row>
    <row r="2097" ht="12.75">
      <c r="A2097" s="138"/>
    </row>
    <row r="2098" ht="12.75">
      <c r="A2098" s="138"/>
    </row>
    <row r="2099" ht="12.75">
      <c r="A2099" s="138"/>
    </row>
    <row r="2100" ht="12.75">
      <c r="A2100" s="138"/>
    </row>
    <row r="2101" ht="12.75">
      <c r="A2101" s="138"/>
    </row>
    <row r="2102" ht="12.75">
      <c r="A2102" s="138"/>
    </row>
    <row r="2103" ht="12.75">
      <c r="A2103" s="138"/>
    </row>
    <row r="2104" ht="12.75">
      <c r="A2104" s="138"/>
    </row>
    <row r="2105" ht="12.75">
      <c r="A2105" s="138"/>
    </row>
    <row r="2106" ht="12.75">
      <c r="A2106" s="138"/>
    </row>
    <row r="2107" ht="12.75">
      <c r="A2107" s="138"/>
    </row>
    <row r="2108" ht="12.75">
      <c r="A2108" s="138"/>
    </row>
    <row r="2109" ht="12.75">
      <c r="A2109" s="138"/>
    </row>
    <row r="2110" ht="12.75">
      <c r="A2110" s="138"/>
    </row>
    <row r="2111" ht="12.75">
      <c r="A2111" s="138"/>
    </row>
    <row r="2112" ht="12.75">
      <c r="A2112" s="138"/>
    </row>
    <row r="2113" ht="12.75">
      <c r="A2113" s="138"/>
    </row>
    <row r="2114" ht="12.75">
      <c r="A2114" s="138"/>
    </row>
    <row r="2115" ht="12.75">
      <c r="A2115" s="138"/>
    </row>
    <row r="2116" ht="12.75">
      <c r="A2116" s="138"/>
    </row>
    <row r="2117" ht="12.75">
      <c r="A2117" s="138"/>
    </row>
    <row r="2118" ht="12.75">
      <c r="A2118" s="138"/>
    </row>
    <row r="2119" ht="12.75">
      <c r="A2119" s="138"/>
    </row>
    <row r="2120" ht="12.75">
      <c r="A2120" s="138"/>
    </row>
    <row r="2121" ht="12.75">
      <c r="A2121" s="138"/>
    </row>
    <row r="2122" ht="12.75">
      <c r="A2122" s="138"/>
    </row>
    <row r="2123" ht="12.75">
      <c r="A2123" s="138"/>
    </row>
    <row r="2124" ht="12.75">
      <c r="A2124" s="138"/>
    </row>
    <row r="2125" ht="12.75">
      <c r="A2125" s="138"/>
    </row>
    <row r="2126" ht="12.75">
      <c r="A2126" s="138"/>
    </row>
    <row r="2127" ht="12.75">
      <c r="A2127" s="138"/>
    </row>
    <row r="2128" ht="12.75">
      <c r="A2128" s="138"/>
    </row>
    <row r="2129" ht="12.75">
      <c r="A2129" s="138"/>
    </row>
    <row r="2130" ht="12.75">
      <c r="A2130" s="138"/>
    </row>
    <row r="2131" ht="12.75">
      <c r="A2131" s="138"/>
    </row>
    <row r="2132" ht="12.75">
      <c r="A2132" s="138"/>
    </row>
    <row r="2133" ht="12.75">
      <c r="A2133" s="138"/>
    </row>
    <row r="2134" ht="12.75">
      <c r="A2134" s="138"/>
    </row>
    <row r="2135" ht="12.75">
      <c r="A2135" s="138"/>
    </row>
    <row r="2136" ht="12.75">
      <c r="A2136" s="138"/>
    </row>
    <row r="2137" ht="12.75">
      <c r="A2137" s="138"/>
    </row>
    <row r="2138" ht="12.75">
      <c r="A2138" s="138"/>
    </row>
    <row r="2139" ht="12.75">
      <c r="A2139" s="138"/>
    </row>
    <row r="2140" ht="12.75">
      <c r="A2140" s="138"/>
    </row>
    <row r="2141" ht="12.75">
      <c r="A2141" s="138"/>
    </row>
    <row r="2142" ht="12.75">
      <c r="A2142" s="138"/>
    </row>
    <row r="2143" ht="12.75">
      <c r="A2143" s="138"/>
    </row>
    <row r="2144" ht="12.75">
      <c r="A2144" s="138"/>
    </row>
    <row r="2145" ht="12.75">
      <c r="A2145" s="138"/>
    </row>
    <row r="2146" ht="12.75">
      <c r="A2146" s="138"/>
    </row>
    <row r="2147" ht="12.75">
      <c r="A2147" s="138"/>
    </row>
    <row r="2148" ht="12.75">
      <c r="A2148" s="138"/>
    </row>
    <row r="2149" ht="12.75">
      <c r="A2149" s="138"/>
    </row>
    <row r="2150" ht="12.75">
      <c r="A2150" s="138"/>
    </row>
    <row r="2151" ht="12.75">
      <c r="A2151" s="138"/>
    </row>
    <row r="2152" ht="12.75">
      <c r="A2152" s="138"/>
    </row>
    <row r="2153" ht="12.75">
      <c r="A2153" s="138"/>
    </row>
    <row r="2154" ht="12.75">
      <c r="A2154" s="138"/>
    </row>
    <row r="2155" ht="12.75">
      <c r="A2155" s="138"/>
    </row>
    <row r="2156" ht="12.75">
      <c r="A2156" s="138"/>
    </row>
    <row r="2157" ht="12.75">
      <c r="A2157" s="138"/>
    </row>
    <row r="2158" ht="12.75">
      <c r="A2158" s="138"/>
    </row>
    <row r="2159" ht="12.75">
      <c r="A2159" s="138"/>
    </row>
    <row r="2160" ht="12.75">
      <c r="A2160" s="138"/>
    </row>
    <row r="2161" ht="12.75">
      <c r="A2161" s="138"/>
    </row>
    <row r="2162" ht="12.75">
      <c r="A2162" s="138"/>
    </row>
    <row r="2163" ht="12.75">
      <c r="A2163" s="138"/>
    </row>
    <row r="2164" ht="12.75">
      <c r="A2164" s="138"/>
    </row>
    <row r="2165" ht="12.75">
      <c r="A2165" s="138"/>
    </row>
    <row r="2166" ht="12.75">
      <c r="A2166" s="138"/>
    </row>
    <row r="2167" ht="12.75">
      <c r="A2167" s="138"/>
    </row>
    <row r="2168" ht="12.75">
      <c r="A2168" s="138"/>
    </row>
    <row r="2169" ht="12.75">
      <c r="A2169" s="138"/>
    </row>
    <row r="2170" ht="12.75">
      <c r="A2170" s="138"/>
    </row>
    <row r="2171" ht="12.75">
      <c r="A2171" s="138"/>
    </row>
    <row r="2172" ht="12.75">
      <c r="A2172" s="138"/>
    </row>
    <row r="2173" ht="12.75">
      <c r="A2173" s="138"/>
    </row>
    <row r="2174" ht="12.75">
      <c r="A2174" s="138"/>
    </row>
    <row r="2175" ht="12.75">
      <c r="A2175" s="138"/>
    </row>
    <row r="2176" ht="12.75">
      <c r="A2176" s="138"/>
    </row>
    <row r="2177" ht="12.75">
      <c r="A2177" s="138"/>
    </row>
    <row r="2178" ht="12.75">
      <c r="A2178" s="138"/>
    </row>
    <row r="2179" ht="12.75">
      <c r="A2179" s="138"/>
    </row>
    <row r="2180" ht="12.75">
      <c r="A2180" s="138"/>
    </row>
    <row r="2181" ht="12.75">
      <c r="A2181" s="138"/>
    </row>
    <row r="2182" ht="12.75">
      <c r="A2182" s="138"/>
    </row>
    <row r="2183" ht="12.75">
      <c r="A2183" s="138"/>
    </row>
    <row r="2184" ht="12.75">
      <c r="A2184" s="138"/>
    </row>
    <row r="2185" ht="12.75">
      <c r="A2185" s="138"/>
    </row>
    <row r="2186" ht="12.75">
      <c r="A2186" s="138"/>
    </row>
    <row r="2187" ht="12.75">
      <c r="A2187" s="138"/>
    </row>
    <row r="2188" ht="12.75">
      <c r="A2188" s="138"/>
    </row>
    <row r="2189" ht="12.75">
      <c r="A2189" s="138"/>
    </row>
    <row r="2190" ht="12.75">
      <c r="A2190" s="138"/>
    </row>
    <row r="2191" ht="12.75">
      <c r="A2191" s="138"/>
    </row>
    <row r="2192" ht="12.75">
      <c r="A2192" s="138"/>
    </row>
    <row r="2193" ht="12.75">
      <c r="A2193" s="138"/>
    </row>
    <row r="2194" ht="12.75">
      <c r="A2194" s="138"/>
    </row>
    <row r="2195" ht="12.75">
      <c r="A2195" s="138"/>
    </row>
    <row r="2196" ht="12.75">
      <c r="A2196" s="138"/>
    </row>
    <row r="2197" ht="12.75">
      <c r="A2197" s="138"/>
    </row>
    <row r="2198" ht="12.75">
      <c r="A2198" s="138"/>
    </row>
    <row r="2199" ht="12.75">
      <c r="A2199" s="138"/>
    </row>
    <row r="2200" ht="12.75">
      <c r="A2200" s="138"/>
    </row>
    <row r="2201" ht="12.75">
      <c r="A2201" s="138"/>
    </row>
    <row r="2202" ht="12.75">
      <c r="A2202" s="138"/>
    </row>
    <row r="2203" ht="12.75">
      <c r="A2203" s="138"/>
    </row>
    <row r="2204" ht="12.75">
      <c r="A2204" s="138"/>
    </row>
    <row r="2205" ht="12.75">
      <c r="A2205" s="138"/>
    </row>
    <row r="2206" ht="12.75">
      <c r="A2206" s="138"/>
    </row>
    <row r="2207" ht="12.75">
      <c r="A2207" s="138"/>
    </row>
    <row r="2208" ht="12.75">
      <c r="A2208" s="138"/>
    </row>
    <row r="2209" ht="12.75">
      <c r="A2209" s="138"/>
    </row>
    <row r="2210" ht="12.75">
      <c r="A2210" s="138"/>
    </row>
    <row r="2211" ht="12.75">
      <c r="A2211" s="138"/>
    </row>
    <row r="2212" ht="12.75">
      <c r="A2212" s="138"/>
    </row>
    <row r="2213" ht="12.75">
      <c r="A2213" s="138"/>
    </row>
    <row r="2214" ht="12.75">
      <c r="A2214" s="138"/>
    </row>
    <row r="2215" ht="12.75">
      <c r="A2215" s="138"/>
    </row>
    <row r="2216" ht="12.75">
      <c r="A2216" s="138"/>
    </row>
    <row r="2217" ht="12.75">
      <c r="A2217" s="138"/>
    </row>
    <row r="2218" ht="12.75">
      <c r="A2218" s="138"/>
    </row>
    <row r="2219" ht="12.75">
      <c r="A2219" s="138"/>
    </row>
    <row r="2220" ht="12.75">
      <c r="A2220" s="138"/>
    </row>
    <row r="2221" ht="12.75">
      <c r="A2221" s="138"/>
    </row>
    <row r="2222" ht="12.75">
      <c r="A2222" s="138"/>
    </row>
    <row r="2223" ht="12.75">
      <c r="A2223" s="138"/>
    </row>
    <row r="2224" ht="12.75">
      <c r="A2224" s="138"/>
    </row>
    <row r="2225" ht="12.75">
      <c r="A2225" s="138"/>
    </row>
    <row r="2226" ht="12.75">
      <c r="A2226" s="138"/>
    </row>
    <row r="2227" ht="12.75">
      <c r="A2227" s="138"/>
    </row>
    <row r="2228" ht="12.75">
      <c r="A2228" s="138"/>
    </row>
    <row r="2229" ht="12.75">
      <c r="A2229" s="138"/>
    </row>
    <row r="2230" ht="12.75">
      <c r="A2230" s="138"/>
    </row>
    <row r="2231" ht="12.75">
      <c r="A2231" s="138"/>
    </row>
    <row r="2232" ht="12.75">
      <c r="A2232" s="138"/>
    </row>
    <row r="2233" ht="12.75">
      <c r="A2233" s="138"/>
    </row>
    <row r="2234" ht="12.75">
      <c r="A2234" s="138"/>
    </row>
    <row r="2235" ht="12.75">
      <c r="A2235" s="138"/>
    </row>
    <row r="2236" ht="12.75">
      <c r="A2236" s="138"/>
    </row>
    <row r="2237" ht="12.75">
      <c r="A2237" s="138"/>
    </row>
    <row r="2238" ht="12.75">
      <c r="A2238" s="138"/>
    </row>
    <row r="2239" ht="12.75">
      <c r="A2239" s="138"/>
    </row>
    <row r="2240" ht="12.75">
      <c r="A2240" s="138"/>
    </row>
    <row r="2241" ht="12.75">
      <c r="A2241" s="138"/>
    </row>
    <row r="2242" ht="12.75">
      <c r="A2242" s="138"/>
    </row>
    <row r="2243" ht="12.75">
      <c r="A2243" s="138"/>
    </row>
    <row r="2244" ht="12.75">
      <c r="A2244" s="138"/>
    </row>
    <row r="2245" ht="12.75">
      <c r="A2245" s="138"/>
    </row>
    <row r="2246" ht="12.75">
      <c r="A2246" s="138"/>
    </row>
    <row r="2247" ht="12.75">
      <c r="A2247" s="138"/>
    </row>
    <row r="2248" ht="12.75">
      <c r="A2248" s="138"/>
    </row>
    <row r="2249" ht="12.75">
      <c r="A2249" s="138"/>
    </row>
    <row r="2250" ht="12.75">
      <c r="A2250" s="138"/>
    </row>
    <row r="2251" ht="12.75">
      <c r="A2251" s="138"/>
    </row>
    <row r="2252" ht="12.75">
      <c r="A2252" s="138"/>
    </row>
    <row r="2253" ht="12.75">
      <c r="A2253" s="138"/>
    </row>
    <row r="2254" ht="12.75">
      <c r="A2254" s="138"/>
    </row>
    <row r="2255" ht="12.75">
      <c r="A2255" s="138"/>
    </row>
    <row r="2256" ht="12.75">
      <c r="A2256" s="138"/>
    </row>
    <row r="2257" ht="12.75">
      <c r="A2257" s="138"/>
    </row>
    <row r="2258" ht="12.75">
      <c r="A2258" s="138"/>
    </row>
    <row r="2259" ht="12.75">
      <c r="A2259" s="138"/>
    </row>
    <row r="2260" ht="12.75">
      <c r="A2260" s="138"/>
    </row>
    <row r="2261" ht="12.75">
      <c r="A2261" s="138"/>
    </row>
    <row r="2262" ht="12.75">
      <c r="A2262" s="138"/>
    </row>
    <row r="2263" ht="12.75">
      <c r="A2263" s="138"/>
    </row>
    <row r="2264" ht="12.75">
      <c r="A2264" s="138"/>
    </row>
    <row r="2265" ht="12.75">
      <c r="A2265" s="138"/>
    </row>
    <row r="2266" ht="12.75">
      <c r="A2266" s="138"/>
    </row>
    <row r="2267" ht="12.75">
      <c r="A2267" s="138"/>
    </row>
    <row r="2268" ht="12.75">
      <c r="A2268" s="138"/>
    </row>
    <row r="2269" ht="12.75">
      <c r="A2269" s="138"/>
    </row>
    <row r="2270" ht="12.75">
      <c r="A2270" s="138"/>
    </row>
    <row r="2271" ht="12.75">
      <c r="A2271" s="138"/>
    </row>
    <row r="2272" ht="12.75">
      <c r="A2272" s="138"/>
    </row>
    <row r="2273" ht="12.75">
      <c r="A2273" s="138"/>
    </row>
    <row r="2274" ht="12.75">
      <c r="A2274" s="138"/>
    </row>
    <row r="2275" ht="12.75">
      <c r="A2275" s="138"/>
    </row>
    <row r="2276" ht="12.75">
      <c r="A2276" s="138"/>
    </row>
    <row r="2277" ht="12.75">
      <c r="A2277" s="138"/>
    </row>
    <row r="2278" ht="12.75">
      <c r="A2278" s="138"/>
    </row>
    <row r="2279" ht="12.75">
      <c r="A2279" s="138"/>
    </row>
    <row r="2280" ht="12.75">
      <c r="A2280" s="138"/>
    </row>
    <row r="2281" ht="12.75">
      <c r="A2281" s="138"/>
    </row>
    <row r="2282" ht="12.75">
      <c r="A2282" s="138"/>
    </row>
    <row r="2283" ht="12.75">
      <c r="A2283" s="138"/>
    </row>
    <row r="2284" ht="12.75">
      <c r="A2284" s="138"/>
    </row>
    <row r="2285" ht="12.75">
      <c r="A2285" s="138"/>
    </row>
    <row r="2286" ht="12.75">
      <c r="A2286" s="138"/>
    </row>
    <row r="2287" ht="12.75">
      <c r="A2287" s="138"/>
    </row>
    <row r="2288" ht="12.75">
      <c r="A2288" s="138"/>
    </row>
    <row r="2289" ht="12.75">
      <c r="A2289" s="138"/>
    </row>
    <row r="2290" ht="12.75">
      <c r="A2290" s="138"/>
    </row>
    <row r="2291" ht="12.75">
      <c r="A2291" s="138"/>
    </row>
    <row r="2292" ht="12.75">
      <c r="A2292" s="138"/>
    </row>
    <row r="2293" ht="12.75">
      <c r="A2293" s="138"/>
    </row>
    <row r="2294" ht="12.75">
      <c r="A2294" s="138"/>
    </row>
    <row r="2295" ht="12.75">
      <c r="A2295" s="138"/>
    </row>
    <row r="2296" ht="12.75">
      <c r="A2296" s="138"/>
    </row>
    <row r="2297" ht="12.75">
      <c r="A2297" s="138"/>
    </row>
    <row r="2298" ht="12.75">
      <c r="A2298" s="138"/>
    </row>
    <row r="2299" ht="12.75">
      <c r="A2299" s="138"/>
    </row>
    <row r="2300" ht="12.75">
      <c r="A2300" s="138"/>
    </row>
  </sheetData>
  <sheetProtection/>
  <mergeCells count="2">
    <mergeCell ref="B1:H1"/>
    <mergeCell ref="A1:A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Layer-Stack Planning</dc:title>
  <dc:subject/>
  <dc:creator>Istvan Nagy</dc:creator>
  <cp:keywords/>
  <dc:description/>
  <cp:lastModifiedBy>istvan</cp:lastModifiedBy>
  <cp:lastPrinted>2007-05-08T14:15:41Z</cp:lastPrinted>
  <dcterms:created xsi:type="dcterms:W3CDTF">1997-01-17T14:02:09Z</dcterms:created>
  <dcterms:modified xsi:type="dcterms:W3CDTF">2013-02-11T01:03:55Z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